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 firstSheet="16" activeTab="24"/>
  </bookViews>
  <sheets>
    <sheet name="2024.5.26" sheetId="1" state="hidden" r:id="rId1"/>
    <sheet name="5.27" sheetId="3" state="hidden" r:id="rId2"/>
    <sheet name="5.28" sheetId="4" state="hidden" r:id="rId3"/>
    <sheet name="5.29" sheetId="5" state="hidden" r:id="rId4"/>
    <sheet name="5.30" sheetId="6" state="hidden" r:id="rId5"/>
    <sheet name="5.31" sheetId="7" state="hidden" r:id="rId6"/>
    <sheet name="6.1" sheetId="8" state="hidden" r:id="rId7"/>
    <sheet name="6.2" sheetId="9" state="hidden" r:id="rId8"/>
    <sheet name="6.3" sheetId="10" state="hidden" r:id="rId9"/>
    <sheet name="6.4" sheetId="12" state="hidden" r:id="rId10"/>
    <sheet name="6.5" sheetId="13" state="hidden" r:id="rId11"/>
    <sheet name="6.7" sheetId="14" r:id="rId12"/>
    <sheet name="6.11" sheetId="15" r:id="rId13"/>
    <sheet name="6.12" sheetId="16" r:id="rId14"/>
    <sheet name="6.13" sheetId="17" r:id="rId15"/>
    <sheet name="6.14" sheetId="18" r:id="rId16"/>
    <sheet name="6.18" sheetId="19" r:id="rId17"/>
    <sheet name="6.19" sheetId="20" r:id="rId18"/>
    <sheet name="6.20" sheetId="21" r:id="rId19"/>
    <sheet name="6.21" sheetId="22" r:id="rId20"/>
    <sheet name="6.24" sheetId="23" r:id="rId21"/>
    <sheet name="6.25" sheetId="24" r:id="rId22"/>
    <sheet name="6.26" sheetId="25" r:id="rId23"/>
    <sheet name="6.27" sheetId="26" r:id="rId24"/>
    <sheet name="6.28" sheetId="27" r:id="rId25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<sst xmlns="http://schemas.openxmlformats.org/spreadsheetml/2006/main" count="940" uniqueCount="75">
  <si>
    <t xml:space="preserve"> 粮油全品种收购进度报表（夏粮）</t>
  </si>
  <si>
    <t>填报单位：淮南市粮食和物资储备局</t>
  </si>
  <si>
    <t>截至2024年5月26日</t>
  </si>
  <si>
    <t>单位：吨</t>
  </si>
  <si>
    <t>小麦合计</t>
  </si>
  <si>
    <t>早籼稻合计</t>
  </si>
  <si>
    <t>油菜籽合计</t>
  </si>
  <si>
    <t>市
县</t>
  </si>
  <si>
    <t>全社会
累计
收购</t>
  </si>
  <si>
    <t>本
期</t>
  </si>
  <si>
    <t>国有粮食
企业收购</t>
  </si>
  <si>
    <t>最低价收购</t>
  </si>
  <si>
    <t>价格（元/百斤）</t>
  </si>
  <si>
    <t>淮南市合计</t>
  </si>
  <si>
    <t>市区</t>
  </si>
  <si>
    <t>小麦</t>
  </si>
  <si>
    <t>早籼稻</t>
  </si>
  <si>
    <t>油菜籽</t>
  </si>
  <si>
    <t>寿县</t>
  </si>
  <si>
    <t>凤台</t>
  </si>
  <si>
    <t>最低</t>
  </si>
  <si>
    <t>最高</t>
  </si>
  <si>
    <t>毛集实验区</t>
  </si>
  <si>
    <t>118-120</t>
  </si>
  <si>
    <t>截至2024年5月27日</t>
  </si>
  <si>
    <t>118-122</t>
  </si>
  <si>
    <t>截至2024年5月28日</t>
  </si>
  <si>
    <t>田区</t>
  </si>
  <si>
    <t>大通</t>
  </si>
  <si>
    <t>谢家集</t>
  </si>
  <si>
    <t>潘集</t>
  </si>
  <si>
    <t>八公山</t>
  </si>
  <si>
    <t>118-121</t>
  </si>
  <si>
    <t>截至2024年5月29日</t>
  </si>
  <si>
    <t>截至2024年5月30日</t>
  </si>
  <si>
    <t>截至2024年5月31日</t>
  </si>
  <si>
    <t>注：小麦水分在12.5-14%，杂质在1%左右</t>
  </si>
  <si>
    <t>截至2024年6月1日</t>
  </si>
  <si>
    <t>截至2024年6月2日</t>
  </si>
  <si>
    <t>截至2024年6月3日</t>
  </si>
  <si>
    <t>中储粮直属库</t>
  </si>
  <si>
    <t>截至2024年6月4日</t>
  </si>
  <si>
    <t>118-125</t>
  </si>
  <si>
    <t>注：收购进度仅统计从生产者收购的当年新产粮食数量，不含今年收购的去年产粮食。</t>
  </si>
  <si>
    <t xml:space="preserve">   </t>
  </si>
  <si>
    <t>截至2024年6月5日</t>
  </si>
  <si>
    <t>118-123</t>
  </si>
  <si>
    <t>截至2024年6月7日</t>
  </si>
  <si>
    <t>淮粮</t>
  </si>
  <si>
    <t>120-125</t>
  </si>
  <si>
    <t xml:space="preserve">   为方便大家了解国企收购情况，现将安徽省农垦集团淮南农场有限公司收购情况，从各县区剥离出来，单独列出农垦收购情况。</t>
  </si>
  <si>
    <t>截至2024年6月11日</t>
  </si>
  <si>
    <t>截至2024年6月12日</t>
  </si>
  <si>
    <t>截至2024年6月13日</t>
  </si>
  <si>
    <t>截至2024年6月14日</t>
  </si>
  <si>
    <t>截至2024年6月18日</t>
  </si>
  <si>
    <t>其中：中储粮直属库</t>
  </si>
  <si>
    <t>中储粮直属库收购进度仅为内部掌握，按省局要求无需报送，因此上报省局数据不含中储粮直属库收购进度。</t>
  </si>
  <si>
    <t>截至2024年6月19日</t>
  </si>
  <si>
    <t>注：1.收购进度仅统计从生产者收购的当年新产粮食数量，不含今年收购的去年产粮食。</t>
  </si>
  <si>
    <t xml:space="preserve">    2.中储粮直属库累计收购21426吨，其中中央储备19833吨，调节储备1593。</t>
  </si>
  <si>
    <t>截至2024年6月20日</t>
  </si>
  <si>
    <t xml:space="preserve">    2.中储粮直属库累计收购21938吨，其中中央储备20345吨，调节储备1593。</t>
  </si>
  <si>
    <t>截至2024年6月21日</t>
  </si>
  <si>
    <t xml:space="preserve">    2.中储粮直属库累计收购23493吨，其中中央储备20884吨，调节储备2609。</t>
  </si>
  <si>
    <t>截至2024年6月24日</t>
  </si>
  <si>
    <t xml:space="preserve">    2.中储粮直属库累计收购25455吨，其中中央储备21717吨，调节储备3738吨。</t>
  </si>
  <si>
    <t>截至2024年6月25日</t>
  </si>
  <si>
    <t xml:space="preserve">    2.中储粮直属库累计收购26878吨，其中中央储备22533吨，调节储备4345吨。</t>
  </si>
  <si>
    <t>截至2024年6月26日</t>
  </si>
  <si>
    <t xml:space="preserve">    2.中储粮直属库累计收购28263吨，其中中央储备23262吨，调节储备5001吨。</t>
  </si>
  <si>
    <t>截至2024年6月27日</t>
  </si>
  <si>
    <t xml:space="preserve">    2.中储粮直属库累计收购29391吨，其中中央储备23817吨，调节储备5574吨。</t>
  </si>
  <si>
    <t>截至2024年6月28日</t>
  </si>
  <si>
    <t xml:space="preserve">    2.中储粮直属库累计收购30654吨，其中中央储备24371吨，调节储备6283吨。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</si>
</sst>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8"/>
      <color rgb="FFC00000"/>
      <name val="仿宋_GB2312"/>
      <charset val="134"/>
    </font>
    <font>
      <sz val="20"/>
      <color rgb="FFC00000"/>
      <name val="仿宋_GB2312"/>
      <charset val="134"/>
    </font>
    <font>
      <sz val="9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1" applyNumberFormat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>
      <protection locked="0"/>
    </xf>
  </cellStyleXfs>
  <cellXfs count="92">
    <xf numFmtId="0" fontId="0" fillId="0" borderId="0" xfId="0">
      <alignment vertical="center"/>
    </xf>
    <xf numFmtId="0" fontId="1" fillId="0" borderId="1" xfId="49" applyFont="1" applyBorder="1" applyAlignment="1" applyProtection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0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/>
      <protection locked="0"/>
    </xf>
    <xf numFmtId="0" fontId="0" fillId="0" borderId="12" xfId="0" applyBorder="1" applyAlignment="1"/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176" fontId="2" fillId="0" borderId="14" xfId="49" applyNumberFormat="1" applyFont="1" applyBorder="1" applyAlignment="1" applyProtection="1">
      <alignment horizontal="center" vertical="center"/>
    </xf>
    <xf numFmtId="176" fontId="2" fillId="0" borderId="13" xfId="49" applyNumberFormat="1" applyFont="1" applyBorder="1" applyAlignment="1" applyProtection="1">
      <alignment horizontal="center" vertical="center"/>
    </xf>
    <xf numFmtId="177" fontId="2" fillId="0" borderId="13" xfId="49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right"/>
    </xf>
    <xf numFmtId="176" fontId="0" fillId="0" borderId="13" xfId="0" applyNumberFormat="1" applyBorder="1" applyAlignment="1"/>
    <xf numFmtId="0" fontId="4" fillId="0" borderId="13" xfId="0" applyFont="1" applyFill="1" applyBorder="1" applyAlignment="1">
      <alignment horizontal="center"/>
    </xf>
    <xf numFmtId="176" fontId="4" fillId="0" borderId="13" xfId="0" applyNumberFormat="1" applyFont="1" applyFill="1" applyBorder="1" applyAlignment="1">
      <alignment horizontal="center"/>
    </xf>
    <xf numFmtId="176" fontId="1" fillId="0" borderId="14" xfId="49" applyNumberFormat="1" applyFont="1" applyFill="1" applyBorder="1" applyAlignment="1" applyProtection="1">
      <alignment horizontal="center" vertical="center"/>
    </xf>
    <xf numFmtId="176" fontId="1" fillId="0" borderId="13" xfId="49" applyNumberFormat="1" applyFont="1" applyFill="1" applyBorder="1" applyAlignment="1" applyProtection="1">
      <alignment horizontal="center" vertical="center"/>
    </xf>
    <xf numFmtId="177" fontId="1" fillId="0" borderId="13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1" fillId="0" borderId="15" xfId="49" applyFont="1" applyBorder="1" applyAlignment="1" applyProtection="1">
      <alignment horizontal="center" vertical="center"/>
    </xf>
    <xf numFmtId="0" fontId="1" fillId="0" borderId="16" xfId="49" applyFont="1" applyBorder="1" applyAlignment="1" applyProtection="1">
      <alignment horizontal="center" vertical="center"/>
    </xf>
    <xf numFmtId="177" fontId="1" fillId="0" borderId="17" xfId="49" applyNumberFormat="1" applyFont="1" applyBorder="1" applyAlignment="1" applyProtection="1">
      <alignment horizontal="center" vertical="center"/>
    </xf>
    <xf numFmtId="177" fontId="1" fillId="0" borderId="13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Border="1" applyAlignment="1" applyProtection="1">
      <alignment horizontal="center" vertical="center"/>
    </xf>
    <xf numFmtId="177" fontId="2" fillId="0" borderId="12" xfId="49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" fillId="0" borderId="12" xfId="49" applyNumberFormat="1" applyFont="1" applyFill="1" applyBorder="1" applyAlignment="1" applyProtection="1">
      <alignment horizontal="center" vertical="center"/>
    </xf>
    <xf numFmtId="177" fontId="1" fillId="0" borderId="17" xfId="49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49" applyFont="1" applyAlignment="1" applyProtection="1"/>
    <xf numFmtId="0" fontId="1" fillId="0" borderId="18" xfId="49" applyFont="1" applyBorder="1" applyAlignment="1" applyProtection="1">
      <alignment horizontal="center" vertical="center"/>
    </xf>
    <xf numFmtId="0" fontId="1" fillId="0" borderId="19" xfId="49" applyFont="1" applyBorder="1" applyAlignment="1" applyProtection="1">
      <alignment horizontal="center" vertical="center"/>
    </xf>
    <xf numFmtId="0" fontId="1" fillId="0" borderId="20" xfId="49" applyFont="1" applyBorder="1" applyAlignment="1" applyProtection="1">
      <alignment horizontal="center" vertical="center"/>
    </xf>
    <xf numFmtId="0" fontId="1" fillId="0" borderId="21" xfId="49" applyFont="1" applyBorder="1" applyAlignment="1" applyProtection="1">
      <alignment horizontal="center" vertical="center"/>
    </xf>
    <xf numFmtId="0" fontId="1" fillId="0" borderId="22" xfId="49" applyFont="1" applyBorder="1" applyAlignment="1" applyProtection="1">
      <alignment horizontal="center" vertical="center"/>
    </xf>
    <xf numFmtId="0" fontId="1" fillId="0" borderId="23" xfId="49" applyFont="1" applyBorder="1" applyAlignment="1" applyProtection="1">
      <alignment horizontal="center" vertical="center"/>
    </xf>
    <xf numFmtId="0" fontId="1" fillId="0" borderId="17" xfId="49" applyFont="1" applyBorder="1" applyAlignment="1" applyProtection="1">
      <alignment horizontal="center" vertical="center"/>
    </xf>
    <xf numFmtId="0" fontId="1" fillId="0" borderId="13" xfId="49" applyFont="1" applyBorder="1" applyAlignment="1" applyProtection="1">
      <alignment horizontal="center" vertical="center"/>
    </xf>
    <xf numFmtId="0" fontId="1" fillId="0" borderId="24" xfId="49" applyFont="1" applyBorder="1" applyAlignment="1" applyProtection="1">
      <alignment horizontal="center" vertical="center"/>
    </xf>
    <xf numFmtId="0" fontId="1" fillId="0" borderId="25" xfId="49" applyFont="1" applyBorder="1" applyAlignment="1" applyProtection="1">
      <alignment horizontal="center" vertical="center"/>
    </xf>
    <xf numFmtId="0" fontId="1" fillId="0" borderId="26" xfId="49" applyFont="1" applyBorder="1" applyAlignment="1" applyProtection="1">
      <alignment horizontal="center" vertical="center"/>
    </xf>
    <xf numFmtId="0" fontId="1" fillId="0" borderId="27" xfId="49" applyFont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/>
    <xf numFmtId="0" fontId="0" fillId="0" borderId="13" xfId="0" applyBorder="1" applyAlignment="1"/>
    <xf numFmtId="177" fontId="1" fillId="0" borderId="14" xfId="49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8" fontId="2" fillId="0" borderId="14" xfId="49" applyNumberFormat="1" applyFont="1" applyBorder="1" applyAlignment="1" applyProtection="1">
      <alignment horizontal="center" vertical="center"/>
    </xf>
    <xf numFmtId="0" fontId="0" fillId="0" borderId="13" xfId="0" applyNumberFormat="1" applyBorder="1" applyAlignment="1"/>
    <xf numFmtId="0" fontId="4" fillId="0" borderId="13" xfId="0" applyNumberFormat="1" applyFont="1" applyFill="1" applyBorder="1" applyAlignment="1"/>
    <xf numFmtId="0" fontId="4" fillId="0" borderId="13" xfId="0" applyNumberFormat="1" applyFont="1" applyFill="1" applyBorder="1" applyAlignment="1">
      <alignment horizontal="center"/>
    </xf>
    <xf numFmtId="178" fontId="1" fillId="0" borderId="14" xfId="49" applyNumberFormat="1" applyFont="1" applyFill="1" applyBorder="1" applyAlignment="1" applyProtection="1">
      <alignment horizontal="center" vertical="center"/>
    </xf>
    <xf numFmtId="177" fontId="2" fillId="0" borderId="14" xfId="49" applyNumberFormat="1" applyFont="1" applyBorder="1" applyAlignment="1" applyProtection="1">
      <alignment horizontal="center" vertical="center"/>
    </xf>
    <xf numFmtId="0" fontId="4" fillId="0" borderId="1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7" fontId="1" fillId="0" borderId="0" xfId="49" applyNumberFormat="1" applyFont="1" applyFill="1" applyAlignment="1" applyProtection="1">
      <alignment horizontal="center" vertical="center"/>
    </xf>
    <xf numFmtId="177" fontId="1" fillId="0" borderId="14" xfId="49" applyNumberFormat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11" fillId="0" borderId="0" xfId="49" applyFont="1" applyAlignment="1" applyProtection="1">
      <alignment horizontal="center"/>
    </xf>
    <xf numFmtId="0" fontId="2" fillId="0" borderId="0" xfId="49" applyFont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度小麦油菜籽进度表式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B27" sqref="B27"/>
    </sheetView>
  </sheetViews>
  <sheetFormatPr defaultColWidth="10" defaultRowHeight="15.75"/>
  <cols>
    <col min="1" max="1" width="11.7" customWidth="1"/>
  </cols>
  <sheetData>
    <row r="1" ht="22.5" spans="1:1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A2" s="9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16.5" spans="1:12">
      <c r="A3" s="1" t="s">
        <v>1</v>
      </c>
      <c r="B3" s="1"/>
      <c r="C3" s="1"/>
      <c r="D3" s="2" t="s">
        <v>2</v>
      </c>
      <c r="E3" s="2"/>
      <c r="F3" s="2"/>
      <c r="G3" s="2"/>
      <c r="H3" s="2"/>
      <c r="I3" s="38"/>
      <c r="J3" s="38"/>
      <c r="K3" s="39" t="s">
        <v>3</v>
      </c>
      <c r="L3" s="39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40"/>
      <c r="J4" s="41" t="s">
        <v>6</v>
      </c>
      <c r="K4" s="40"/>
      <c r="L4" s="40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52"/>
      <c r="O6" s="52"/>
      <c r="P6" s="52"/>
      <c r="Q6" s="52"/>
      <c r="R6" s="52"/>
      <c r="S6" s="52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53" t="s">
        <v>12</v>
      </c>
      <c r="O7" s="54"/>
      <c r="P7" s="54"/>
      <c r="Q7" s="54"/>
      <c r="R7" s="54"/>
      <c r="S7" s="61"/>
    </row>
    <row r="8" ht="30" customHeight="1" spans="1:19">
      <c r="A8" s="21" t="s">
        <v>13</v>
      </c>
      <c r="B8" s="23">
        <f>B9+B10+B11+B12</f>
        <v>1210</v>
      </c>
      <c r="C8" s="23">
        <f t="shared" ref="C8:L8" si="0">C9+C10+C11+C12</f>
        <v>0</v>
      </c>
      <c r="D8" s="23">
        <f t="shared" si="0"/>
        <v>0</v>
      </c>
      <c r="E8" s="23">
        <f t="shared" si="0"/>
        <v>1210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60</v>
      </c>
      <c r="N8" s="55"/>
      <c r="O8" s="56"/>
      <c r="P8" s="56"/>
      <c r="Q8" s="56"/>
      <c r="R8" s="56"/>
      <c r="S8" s="62"/>
    </row>
    <row r="9" spans="1:19">
      <c r="A9" s="21" t="s">
        <v>14</v>
      </c>
      <c r="B9" s="66"/>
      <c r="C9" s="66"/>
      <c r="D9" s="66"/>
      <c r="E9" s="66"/>
      <c r="F9" s="76"/>
      <c r="G9" s="28"/>
      <c r="H9" s="28"/>
      <c r="I9" s="28"/>
      <c r="J9" s="42"/>
      <c r="K9" s="43"/>
      <c r="L9" s="44"/>
      <c r="N9" s="57" t="s">
        <v>15</v>
      </c>
      <c r="O9" s="58"/>
      <c r="P9" s="58" t="s">
        <v>16</v>
      </c>
      <c r="Q9" s="58"/>
      <c r="R9" s="58" t="s">
        <v>17</v>
      </c>
      <c r="S9" s="63"/>
    </row>
    <row r="10" spans="1:19">
      <c r="A10" s="21" t="s">
        <v>18</v>
      </c>
      <c r="B10" s="66">
        <v>800</v>
      </c>
      <c r="C10" s="66"/>
      <c r="D10" s="66"/>
      <c r="E10" s="66">
        <v>800</v>
      </c>
      <c r="F10" s="76"/>
      <c r="G10" s="28"/>
      <c r="H10" s="28"/>
      <c r="I10" s="45"/>
      <c r="J10" s="42">
        <v>60</v>
      </c>
      <c r="K10" s="43"/>
      <c r="L10" s="44">
        <v>60</v>
      </c>
      <c r="N10" s="59"/>
      <c r="O10" s="60"/>
      <c r="P10" s="60"/>
      <c r="Q10" s="60"/>
      <c r="R10" s="60"/>
      <c r="S10" s="64"/>
    </row>
    <row r="11" spans="1:19">
      <c r="A11" s="21" t="s">
        <v>19</v>
      </c>
      <c r="B11" s="66">
        <v>130</v>
      </c>
      <c r="C11" s="66"/>
      <c r="D11" s="66"/>
      <c r="E11" s="66">
        <v>130</v>
      </c>
      <c r="F11" s="76"/>
      <c r="G11" s="28"/>
      <c r="H11" s="28"/>
      <c r="I11" s="45"/>
      <c r="J11" s="42"/>
      <c r="K11" s="43"/>
      <c r="L11" s="44"/>
      <c r="N11" s="59" t="s">
        <v>20</v>
      </c>
      <c r="O11" s="60" t="s">
        <v>21</v>
      </c>
      <c r="P11" s="60" t="s">
        <v>20</v>
      </c>
      <c r="Q11" s="60" t="s">
        <v>21</v>
      </c>
      <c r="R11" s="60" t="s">
        <v>20</v>
      </c>
      <c r="S11" s="64" t="s">
        <v>21</v>
      </c>
    </row>
    <row r="12" ht="16.5" spans="1:19">
      <c r="A12" s="21" t="s">
        <v>22</v>
      </c>
      <c r="B12" s="66">
        <v>280</v>
      </c>
      <c r="C12" s="66"/>
      <c r="D12" s="66"/>
      <c r="E12" s="66">
        <v>280</v>
      </c>
      <c r="F12" s="84"/>
      <c r="G12" s="43"/>
      <c r="H12" s="43"/>
      <c r="I12" s="44"/>
      <c r="J12" s="42"/>
      <c r="K12" s="43"/>
      <c r="L12" s="44"/>
      <c r="N12" s="55" t="s">
        <v>23</v>
      </c>
      <c r="O12" s="55"/>
      <c r="P12" s="56"/>
      <c r="Q12" s="56"/>
      <c r="R12" s="56">
        <v>260</v>
      </c>
      <c r="S12" s="62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0" sqref="$A3:$XFD12"/>
    </sheetView>
  </sheetViews>
  <sheetFormatPr defaultColWidth="10" defaultRowHeight="15.75"/>
  <cols>
    <col min="1" max="1" width="11.7" customWidth="1"/>
  </cols>
  <sheetData>
    <row r="1" ht="22.5" spans="1:1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A2" s="9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16.5" spans="1:12">
      <c r="A3" s="1" t="s">
        <v>1</v>
      </c>
      <c r="B3" s="1"/>
      <c r="C3" s="1"/>
      <c r="D3" s="2" t="s">
        <v>24</v>
      </c>
      <c r="E3" s="2"/>
      <c r="F3" s="2"/>
      <c r="G3" s="2"/>
      <c r="H3" s="2"/>
      <c r="I3" s="38"/>
      <c r="J3" s="38"/>
      <c r="K3" s="39" t="s">
        <v>3</v>
      </c>
      <c r="L3" s="39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40"/>
      <c r="J4" s="41" t="s">
        <v>6</v>
      </c>
      <c r="K4" s="40"/>
      <c r="L4" s="40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52"/>
      <c r="O6" s="52"/>
      <c r="P6" s="52"/>
      <c r="Q6" s="52"/>
      <c r="R6" s="52"/>
      <c r="S6" s="52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53" t="s">
        <v>12</v>
      </c>
      <c r="O7" s="54"/>
      <c r="P7" s="54"/>
      <c r="Q7" s="54"/>
      <c r="R7" s="54"/>
      <c r="S7" s="61"/>
    </row>
    <row r="8" ht="30" customHeight="1" spans="1:19">
      <c r="A8" s="21" t="s">
        <v>13</v>
      </c>
      <c r="B8" s="23">
        <f t="shared" ref="B8:L8" si="0">B9+B10+B11+B12</f>
        <v>1210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0</v>
      </c>
      <c r="N8" s="55"/>
      <c r="O8" s="56"/>
      <c r="P8" s="56"/>
      <c r="Q8" s="56"/>
      <c r="R8" s="56"/>
      <c r="S8" s="62"/>
    </row>
    <row r="9" spans="1:19">
      <c r="A9" s="21" t="s">
        <v>14</v>
      </c>
      <c r="B9" s="66"/>
      <c r="C9" s="66"/>
      <c r="D9" s="66"/>
      <c r="E9" s="66"/>
      <c r="F9" s="76"/>
      <c r="G9" s="28"/>
      <c r="H9" s="28"/>
      <c r="I9" s="28"/>
      <c r="J9" s="42"/>
      <c r="K9" s="43"/>
      <c r="L9" s="44"/>
      <c r="N9" s="57" t="s">
        <v>15</v>
      </c>
      <c r="O9" s="58"/>
      <c r="P9" s="58" t="s">
        <v>16</v>
      </c>
      <c r="Q9" s="58"/>
      <c r="R9" s="58" t="s">
        <v>17</v>
      </c>
      <c r="S9" s="63"/>
    </row>
    <row r="10" spans="1:19">
      <c r="A10" s="21" t="s">
        <v>18</v>
      </c>
      <c r="B10" s="66">
        <v>800</v>
      </c>
      <c r="C10" s="66"/>
      <c r="D10" s="66"/>
      <c r="E10" s="66">
        <v>0</v>
      </c>
      <c r="F10" s="76"/>
      <c r="G10" s="28"/>
      <c r="H10" s="28"/>
      <c r="I10" s="45"/>
      <c r="J10" s="42">
        <v>60</v>
      </c>
      <c r="K10" s="43"/>
      <c r="L10" s="44">
        <v>0</v>
      </c>
      <c r="N10" s="59"/>
      <c r="O10" s="60"/>
      <c r="P10" s="60"/>
      <c r="Q10" s="60"/>
      <c r="R10" s="60"/>
      <c r="S10" s="64"/>
    </row>
    <row r="11" spans="1:19">
      <c r="A11" s="21" t="s">
        <v>19</v>
      </c>
      <c r="B11" s="66">
        <v>130</v>
      </c>
      <c r="C11" s="66"/>
      <c r="D11" s="66"/>
      <c r="E11" s="66">
        <v>0</v>
      </c>
      <c r="F11" s="76"/>
      <c r="G11" s="28"/>
      <c r="H11" s="28"/>
      <c r="I11" s="45"/>
      <c r="J11" s="42"/>
      <c r="K11" s="43"/>
      <c r="L11" s="44"/>
      <c r="N11" s="59" t="s">
        <v>20</v>
      </c>
      <c r="O11" s="60" t="s">
        <v>21</v>
      </c>
      <c r="P11" s="60" t="s">
        <v>20</v>
      </c>
      <c r="Q11" s="60" t="s">
        <v>21</v>
      </c>
      <c r="R11" s="60" t="s">
        <v>20</v>
      </c>
      <c r="S11" s="64" t="s">
        <v>21</v>
      </c>
    </row>
    <row r="12" ht="16.5" spans="1:19">
      <c r="A12" s="21" t="s">
        <v>22</v>
      </c>
      <c r="B12" s="66">
        <v>280</v>
      </c>
      <c r="C12" s="66"/>
      <c r="D12" s="66"/>
      <c r="E12" s="66">
        <v>0</v>
      </c>
      <c r="F12" s="84"/>
      <c r="G12" s="43"/>
      <c r="H12" s="43"/>
      <c r="I12" s="44"/>
      <c r="J12" s="42"/>
      <c r="K12" s="43"/>
      <c r="L12" s="44"/>
      <c r="N12" s="55" t="s">
        <v>25</v>
      </c>
      <c r="O12" s="55"/>
      <c r="P12" s="56"/>
      <c r="Q12" s="56"/>
      <c r="R12" s="56">
        <v>260</v>
      </c>
      <c r="S12" s="62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F19" sqref="$A1:$XFD104857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26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52"/>
      <c r="O4" s="52"/>
      <c r="P4" s="52"/>
      <c r="Q4" s="52"/>
      <c r="R4" s="52"/>
      <c r="S4" s="52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53" t="s">
        <v>12</v>
      </c>
      <c r="O5" s="54"/>
      <c r="P5" s="54"/>
      <c r="Q5" s="54"/>
      <c r="R5" s="54"/>
      <c r="S5" s="61"/>
    </row>
    <row r="6" ht="30" customHeight="1" spans="1:19">
      <c r="A6" s="21" t="s">
        <v>13</v>
      </c>
      <c r="B6" s="23">
        <f t="shared" ref="B6:L6" si="0">B7+B13+B14+B15</f>
        <v>3151</v>
      </c>
      <c r="C6" s="23">
        <f t="shared" si="0"/>
        <v>0</v>
      </c>
      <c r="D6" s="23">
        <f t="shared" si="0"/>
        <v>0</v>
      </c>
      <c r="E6" s="23">
        <f t="shared" si="0"/>
        <v>1941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5"/>
      <c r="O6" s="56"/>
      <c r="P6" s="56"/>
      <c r="Q6" s="56"/>
      <c r="R6" s="56"/>
      <c r="S6" s="62"/>
    </row>
    <row r="7" spans="1:19">
      <c r="A7" s="21" t="s">
        <v>14</v>
      </c>
      <c r="B7" s="66">
        <f>B8+B9+B10+B11+B12</f>
        <v>1601</v>
      </c>
      <c r="C7" s="66"/>
      <c r="D7" s="66"/>
      <c r="E7" s="66">
        <f>E8+E9+E10+E11+E12</f>
        <v>1601</v>
      </c>
      <c r="F7" s="76"/>
      <c r="G7" s="28"/>
      <c r="H7" s="28"/>
      <c r="I7" s="28"/>
      <c r="J7" s="42"/>
      <c r="K7" s="43"/>
      <c r="L7" s="44"/>
      <c r="N7" s="57" t="s">
        <v>15</v>
      </c>
      <c r="O7" s="58"/>
      <c r="P7" s="58" t="s">
        <v>16</v>
      </c>
      <c r="Q7" s="58"/>
      <c r="R7" s="58" t="s">
        <v>17</v>
      </c>
      <c r="S7" s="63"/>
    </row>
    <row r="8" ht="19" hidden="1" customHeight="1" spans="1:19">
      <c r="A8" s="78" t="s">
        <v>27</v>
      </c>
      <c r="B8" s="66"/>
      <c r="C8" s="66"/>
      <c r="D8" s="66"/>
      <c r="E8" s="66"/>
      <c r="F8" s="76"/>
      <c r="G8" s="28"/>
      <c r="H8" s="28"/>
      <c r="I8" s="45"/>
      <c r="J8" s="42"/>
      <c r="K8" s="43"/>
      <c r="L8" s="44"/>
      <c r="N8" s="57"/>
      <c r="O8" s="58"/>
      <c r="P8" s="58"/>
      <c r="Q8" s="58"/>
      <c r="R8" s="58"/>
      <c r="S8" s="63"/>
    </row>
    <row r="9" hidden="1" spans="1:19">
      <c r="A9" s="78" t="s">
        <v>28</v>
      </c>
      <c r="B9" s="66"/>
      <c r="C9" s="66"/>
      <c r="D9" s="66"/>
      <c r="E9" s="66"/>
      <c r="F9" s="76"/>
      <c r="G9" s="28"/>
      <c r="H9" s="28"/>
      <c r="I9" s="45"/>
      <c r="J9" s="42"/>
      <c r="K9" s="43"/>
      <c r="L9" s="44"/>
      <c r="N9" s="57"/>
      <c r="O9" s="58"/>
      <c r="P9" s="58"/>
      <c r="Q9" s="58"/>
      <c r="R9" s="58"/>
      <c r="S9" s="63"/>
    </row>
    <row r="10" hidden="1" spans="1:19">
      <c r="A10" s="78" t="s">
        <v>29</v>
      </c>
      <c r="B10" s="66">
        <v>216</v>
      </c>
      <c r="C10" s="66"/>
      <c r="D10" s="66"/>
      <c r="E10" s="66">
        <v>216</v>
      </c>
      <c r="F10" s="76"/>
      <c r="G10" s="28"/>
      <c r="H10" s="28"/>
      <c r="I10" s="45"/>
      <c r="J10" s="42"/>
      <c r="K10" s="43"/>
      <c r="L10" s="44"/>
      <c r="N10" s="57"/>
      <c r="O10" s="58"/>
      <c r="P10" s="58"/>
      <c r="Q10" s="58"/>
      <c r="R10" s="58"/>
      <c r="S10" s="63"/>
    </row>
    <row r="11" hidden="1" spans="1:19">
      <c r="A11" s="78" t="s">
        <v>30</v>
      </c>
      <c r="B11" s="66">
        <v>1385</v>
      </c>
      <c r="C11" s="66"/>
      <c r="D11" s="66"/>
      <c r="E11" s="66">
        <v>1385</v>
      </c>
      <c r="F11" s="76"/>
      <c r="G11" s="28"/>
      <c r="H11" s="28"/>
      <c r="I11" s="45"/>
      <c r="J11" s="42"/>
      <c r="K11" s="43"/>
      <c r="L11" s="44"/>
      <c r="N11" s="57"/>
      <c r="O11" s="58"/>
      <c r="P11" s="58"/>
      <c r="Q11" s="58"/>
      <c r="R11" s="58"/>
      <c r="S11" s="63"/>
    </row>
    <row r="12" hidden="1" spans="1:19">
      <c r="A12" s="78" t="s">
        <v>31</v>
      </c>
      <c r="B12" s="66"/>
      <c r="C12" s="66"/>
      <c r="D12" s="66"/>
      <c r="E12" s="66"/>
      <c r="F12" s="76"/>
      <c r="G12" s="28"/>
      <c r="H12" s="28"/>
      <c r="I12" s="45"/>
      <c r="J12" s="42"/>
      <c r="K12" s="43"/>
      <c r="L12" s="44"/>
      <c r="N12" s="57"/>
      <c r="O12" s="58"/>
      <c r="P12" s="58"/>
      <c r="Q12" s="58"/>
      <c r="R12" s="58"/>
      <c r="S12" s="63"/>
    </row>
    <row r="13" spans="1:19">
      <c r="A13" s="21" t="s">
        <v>18</v>
      </c>
      <c r="B13" s="66">
        <v>900</v>
      </c>
      <c r="C13" s="66"/>
      <c r="D13" s="66"/>
      <c r="E13" s="66">
        <v>100</v>
      </c>
      <c r="F13" s="76"/>
      <c r="G13" s="28"/>
      <c r="H13" s="28"/>
      <c r="I13" s="45"/>
      <c r="J13" s="23">
        <v>60</v>
      </c>
      <c r="K13" s="43"/>
      <c r="L13" s="23">
        <v>0</v>
      </c>
      <c r="N13" s="59"/>
      <c r="O13" s="60"/>
      <c r="P13" s="60"/>
      <c r="Q13" s="60"/>
      <c r="R13" s="60"/>
      <c r="S13" s="64"/>
    </row>
    <row r="14" spans="1:19">
      <c r="A14" s="21" t="s">
        <v>19</v>
      </c>
      <c r="B14" s="66">
        <v>300</v>
      </c>
      <c r="C14" s="66"/>
      <c r="D14" s="66"/>
      <c r="E14" s="66">
        <v>170</v>
      </c>
      <c r="F14" s="76"/>
      <c r="G14" s="28"/>
      <c r="H14" s="28"/>
      <c r="I14" s="45"/>
      <c r="J14" s="42"/>
      <c r="K14" s="43"/>
      <c r="L14" s="44"/>
      <c r="N14" s="59" t="s">
        <v>20</v>
      </c>
      <c r="O14" s="60" t="s">
        <v>21</v>
      </c>
      <c r="P14" s="60" t="s">
        <v>20</v>
      </c>
      <c r="Q14" s="60" t="s">
        <v>21</v>
      </c>
      <c r="R14" s="60" t="s">
        <v>20</v>
      </c>
      <c r="S14" s="64" t="s">
        <v>21</v>
      </c>
    </row>
    <row r="15" ht="16.5" spans="1:19">
      <c r="A15" s="21" t="s">
        <v>22</v>
      </c>
      <c r="B15" s="66">
        <v>350</v>
      </c>
      <c r="C15" s="66"/>
      <c r="D15" s="66"/>
      <c r="E15" s="66">
        <v>70</v>
      </c>
      <c r="F15" s="84"/>
      <c r="G15" s="43"/>
      <c r="H15" s="43"/>
      <c r="I15" s="44"/>
      <c r="J15" s="42"/>
      <c r="K15" s="43"/>
      <c r="L15" s="44"/>
      <c r="N15" s="55" t="s">
        <v>32</v>
      </c>
      <c r="O15" s="55"/>
      <c r="P15" s="56"/>
      <c r="Q15" s="56"/>
      <c r="R15" s="56">
        <v>260</v>
      </c>
      <c r="S15" s="62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G1" workbookViewId="0">
      <selection activeCell="M3" sqref="M3:T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33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52"/>
      <c r="O4" s="52"/>
      <c r="P4" s="52"/>
      <c r="Q4" s="52"/>
      <c r="R4" s="52"/>
      <c r="S4" s="52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53" t="s">
        <v>12</v>
      </c>
      <c r="O5" s="54"/>
      <c r="P5" s="54"/>
      <c r="Q5" s="54"/>
      <c r="R5" s="54"/>
      <c r="S5" s="61"/>
    </row>
    <row r="6" ht="30" customHeight="1" spans="1:19">
      <c r="A6" s="21" t="s">
        <v>13</v>
      </c>
      <c r="B6" s="23">
        <f t="shared" ref="B6:L6" si="0">B7+B13+B14+B15</f>
        <v>4845</v>
      </c>
      <c r="C6" s="23">
        <f t="shared" si="0"/>
        <v>0</v>
      </c>
      <c r="D6" s="23">
        <f t="shared" si="0"/>
        <v>0</v>
      </c>
      <c r="E6" s="23">
        <f t="shared" si="0"/>
        <v>1694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5"/>
      <c r="O6" s="56"/>
      <c r="P6" s="56"/>
      <c r="Q6" s="56"/>
      <c r="R6" s="56"/>
      <c r="S6" s="62"/>
    </row>
    <row r="7" spans="1:19">
      <c r="A7" s="21" t="s">
        <v>14</v>
      </c>
      <c r="B7" s="66">
        <f>B8+B9+B10+B11+B12</f>
        <v>2894</v>
      </c>
      <c r="C7" s="66"/>
      <c r="D7" s="66"/>
      <c r="E7" s="66">
        <f>E8+E9+E10+E11+E12</f>
        <v>1293</v>
      </c>
      <c r="F7" s="76"/>
      <c r="G7" s="28"/>
      <c r="H7" s="28"/>
      <c r="I7" s="28"/>
      <c r="J7" s="42"/>
      <c r="K7" s="43"/>
      <c r="L7" s="44"/>
      <c r="N7" s="57" t="s">
        <v>15</v>
      </c>
      <c r="O7" s="58"/>
      <c r="P7" s="58" t="s">
        <v>16</v>
      </c>
      <c r="Q7" s="58"/>
      <c r="R7" s="58" t="s">
        <v>17</v>
      </c>
      <c r="S7" s="63"/>
    </row>
    <row r="8" ht="19" customHeight="1" spans="1:19">
      <c r="A8" s="78" t="s">
        <v>27</v>
      </c>
      <c r="B8" s="66"/>
      <c r="C8" s="66"/>
      <c r="D8" s="66"/>
      <c r="E8" s="66"/>
      <c r="F8" s="76"/>
      <c r="G8" s="28"/>
      <c r="H8" s="28"/>
      <c r="I8" s="45"/>
      <c r="J8" s="42"/>
      <c r="K8" s="43"/>
      <c r="L8" s="44"/>
      <c r="N8" s="57"/>
      <c r="O8" s="58"/>
      <c r="P8" s="58"/>
      <c r="Q8" s="58"/>
      <c r="R8" s="58"/>
      <c r="S8" s="63"/>
    </row>
    <row r="9" spans="1:19">
      <c r="A9" s="78" t="s">
        <v>28</v>
      </c>
      <c r="B9" s="66"/>
      <c r="C9" s="66"/>
      <c r="D9" s="66"/>
      <c r="E9" s="66"/>
      <c r="F9" s="76"/>
      <c r="G9" s="28"/>
      <c r="H9" s="28"/>
      <c r="I9" s="45"/>
      <c r="J9" s="42"/>
      <c r="K9" s="43"/>
      <c r="L9" s="44"/>
      <c r="N9" s="57"/>
      <c r="O9" s="58"/>
      <c r="P9" s="58"/>
      <c r="Q9" s="58"/>
      <c r="R9" s="58"/>
      <c r="S9" s="63"/>
    </row>
    <row r="10" spans="1:19">
      <c r="A10" s="78" t="s">
        <v>29</v>
      </c>
      <c r="B10" s="66">
        <v>229</v>
      </c>
      <c r="C10" s="66"/>
      <c r="D10" s="66"/>
      <c r="E10" s="66">
        <v>13</v>
      </c>
      <c r="F10" s="76"/>
      <c r="G10" s="28"/>
      <c r="H10" s="28"/>
      <c r="I10" s="45"/>
      <c r="J10" s="42"/>
      <c r="K10" s="43"/>
      <c r="L10" s="44"/>
      <c r="N10" s="57"/>
      <c r="O10" s="58"/>
      <c r="P10" s="58"/>
      <c r="Q10" s="58"/>
      <c r="R10" s="58"/>
      <c r="S10" s="63"/>
    </row>
    <row r="11" spans="1:19">
      <c r="A11" s="78" t="s">
        <v>30</v>
      </c>
      <c r="B11" s="66">
        <v>2665</v>
      </c>
      <c r="C11" s="66"/>
      <c r="D11" s="66"/>
      <c r="E11" s="66">
        <v>1280</v>
      </c>
      <c r="F11" s="76"/>
      <c r="G11" s="28"/>
      <c r="H11" s="28"/>
      <c r="I11" s="45"/>
      <c r="J11" s="42"/>
      <c r="K11" s="43"/>
      <c r="L11" s="44"/>
      <c r="N11" s="57"/>
      <c r="O11" s="58"/>
      <c r="P11" s="58"/>
      <c r="Q11" s="58"/>
      <c r="R11" s="58"/>
      <c r="S11" s="63"/>
    </row>
    <row r="12" spans="1:19">
      <c r="A12" s="78" t="s">
        <v>31</v>
      </c>
      <c r="B12" s="66"/>
      <c r="C12" s="66"/>
      <c r="D12" s="66"/>
      <c r="E12" s="66"/>
      <c r="F12" s="76"/>
      <c r="G12" s="28"/>
      <c r="H12" s="28"/>
      <c r="I12" s="45"/>
      <c r="J12" s="42"/>
      <c r="K12" s="43"/>
      <c r="L12" s="44"/>
      <c r="N12" s="57"/>
      <c r="O12" s="58"/>
      <c r="P12" s="58"/>
      <c r="Q12" s="58"/>
      <c r="R12" s="58"/>
      <c r="S12" s="63"/>
    </row>
    <row r="13" spans="1:19">
      <c r="A13" s="21" t="s">
        <v>18</v>
      </c>
      <c r="B13" s="66">
        <v>1018</v>
      </c>
      <c r="C13" s="66"/>
      <c r="D13" s="66"/>
      <c r="E13" s="66">
        <v>118</v>
      </c>
      <c r="F13" s="76"/>
      <c r="G13" s="28"/>
      <c r="H13" s="28"/>
      <c r="I13" s="45"/>
      <c r="J13" s="23">
        <v>60</v>
      </c>
      <c r="K13" s="43"/>
      <c r="L13" s="23"/>
      <c r="N13" s="59"/>
      <c r="O13" s="60"/>
      <c r="P13" s="60"/>
      <c r="Q13" s="60"/>
      <c r="R13" s="60"/>
      <c r="S13" s="64"/>
    </row>
    <row r="14" spans="1:19">
      <c r="A14" s="21" t="s">
        <v>19</v>
      </c>
      <c r="B14" s="66">
        <v>463</v>
      </c>
      <c r="C14" s="66"/>
      <c r="D14" s="66"/>
      <c r="E14" s="66">
        <v>163</v>
      </c>
      <c r="F14" s="76"/>
      <c r="G14" s="28"/>
      <c r="H14" s="28"/>
      <c r="I14" s="45"/>
      <c r="J14" s="42"/>
      <c r="K14" s="43"/>
      <c r="L14" s="44"/>
      <c r="N14" s="59" t="s">
        <v>20</v>
      </c>
      <c r="O14" s="60" t="s">
        <v>21</v>
      </c>
      <c r="P14" s="60" t="s">
        <v>20</v>
      </c>
      <c r="Q14" s="60" t="s">
        <v>21</v>
      </c>
      <c r="R14" s="60" t="s">
        <v>20</v>
      </c>
      <c r="S14" s="64" t="s">
        <v>21</v>
      </c>
    </row>
    <row r="15" ht="16.5" spans="1:19">
      <c r="A15" s="21" t="s">
        <v>22</v>
      </c>
      <c r="B15" s="66">
        <v>470</v>
      </c>
      <c r="C15" s="66"/>
      <c r="D15" s="66"/>
      <c r="E15" s="66">
        <v>120</v>
      </c>
      <c r="F15" s="84"/>
      <c r="G15" s="43"/>
      <c r="H15" s="43"/>
      <c r="I15" s="44"/>
      <c r="J15" s="42"/>
      <c r="K15" s="43"/>
      <c r="L15" s="44"/>
      <c r="N15" s="55" t="s">
        <v>32</v>
      </c>
      <c r="O15" s="55"/>
      <c r="P15" s="56"/>
      <c r="Q15" s="56"/>
      <c r="R15" s="56">
        <v>260</v>
      </c>
      <c r="S15" s="62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B1" workbookViewId="0">
      <selection activeCell="D34" sqref="D34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34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3">
        <f t="shared" ref="B6:L6" si="0">B7+B13+B14+B15</f>
        <v>5956</v>
      </c>
      <c r="C6" s="23">
        <f t="shared" si="0"/>
        <v>0</v>
      </c>
      <c r="D6" s="23">
        <f t="shared" si="0"/>
        <v>0</v>
      </c>
      <c r="E6" s="23">
        <f t="shared" si="0"/>
        <v>1111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66">
        <f>B8+B9+B10+B11+B12</f>
        <v>3407</v>
      </c>
      <c r="C7" s="66"/>
      <c r="D7" s="66"/>
      <c r="E7" s="66">
        <f>E8+E9+E10+E11+E12</f>
        <v>513</v>
      </c>
      <c r="F7" s="76"/>
      <c r="G7" s="28"/>
      <c r="H7" s="28"/>
      <c r="I7" s="28"/>
      <c r="J7" s="42"/>
      <c r="K7" s="43"/>
      <c r="L7" s="44"/>
    </row>
    <row r="8" hidden="1" spans="1:12">
      <c r="A8" s="78" t="s">
        <v>27</v>
      </c>
      <c r="B8" s="66"/>
      <c r="C8" s="66"/>
      <c r="D8" s="66"/>
      <c r="E8" s="66"/>
      <c r="F8" s="76"/>
      <c r="G8" s="28"/>
      <c r="H8" s="28"/>
      <c r="I8" s="45"/>
      <c r="J8" s="42"/>
      <c r="K8" s="43"/>
      <c r="L8" s="44"/>
    </row>
    <row r="9" hidden="1" spans="1:12">
      <c r="A9" s="78" t="s">
        <v>28</v>
      </c>
      <c r="B9" s="66"/>
      <c r="C9" s="66"/>
      <c r="D9" s="66"/>
      <c r="E9" s="66"/>
      <c r="F9" s="76"/>
      <c r="G9" s="28"/>
      <c r="H9" s="28"/>
      <c r="I9" s="45"/>
      <c r="J9" s="42"/>
      <c r="K9" s="43"/>
      <c r="L9" s="44"/>
    </row>
    <row r="10" hidden="1" spans="1:12">
      <c r="A10" s="78" t="s">
        <v>29</v>
      </c>
      <c r="B10" s="66">
        <v>512</v>
      </c>
      <c r="C10" s="66"/>
      <c r="D10" s="66"/>
      <c r="E10" s="66">
        <v>283</v>
      </c>
      <c r="F10" s="76"/>
      <c r="G10" s="28"/>
      <c r="H10" s="28"/>
      <c r="I10" s="45"/>
      <c r="J10" s="42"/>
      <c r="K10" s="43"/>
      <c r="L10" s="44"/>
    </row>
    <row r="11" hidden="1" spans="1:12">
      <c r="A11" s="78" t="s">
        <v>30</v>
      </c>
      <c r="B11" s="66">
        <v>2895</v>
      </c>
      <c r="C11" s="66"/>
      <c r="D11" s="66"/>
      <c r="E11" s="66">
        <v>230</v>
      </c>
      <c r="F11" s="76"/>
      <c r="G11" s="28"/>
      <c r="H11" s="28"/>
      <c r="I11" s="45"/>
      <c r="J11" s="42"/>
      <c r="K11" s="43"/>
      <c r="L11" s="44"/>
    </row>
    <row r="12" hidden="1" spans="1:12">
      <c r="A12" s="78" t="s">
        <v>31</v>
      </c>
      <c r="B12" s="66"/>
      <c r="C12" s="66"/>
      <c r="D12" s="66"/>
      <c r="E12" s="66"/>
      <c r="F12" s="76"/>
      <c r="G12" s="28"/>
      <c r="H12" s="28"/>
      <c r="I12" s="45"/>
      <c r="J12" s="42"/>
      <c r="K12" s="43"/>
      <c r="L12" s="44"/>
    </row>
    <row r="13" spans="1:12">
      <c r="A13" s="21" t="s">
        <v>18</v>
      </c>
      <c r="B13" s="66">
        <v>1390</v>
      </c>
      <c r="C13" s="66"/>
      <c r="D13" s="66"/>
      <c r="E13" s="66">
        <v>372</v>
      </c>
      <c r="F13" s="76"/>
      <c r="G13" s="28"/>
      <c r="H13" s="28"/>
      <c r="I13" s="45"/>
      <c r="J13" s="23">
        <v>60</v>
      </c>
      <c r="K13" s="43"/>
      <c r="L13" s="23"/>
    </row>
    <row r="14" spans="1:12">
      <c r="A14" s="21" t="s">
        <v>19</v>
      </c>
      <c r="B14" s="66">
        <v>689</v>
      </c>
      <c r="C14" s="66"/>
      <c r="D14" s="66"/>
      <c r="E14" s="66">
        <v>226</v>
      </c>
      <c r="F14" s="76"/>
      <c r="G14" s="28"/>
      <c r="H14" s="28"/>
      <c r="I14" s="45"/>
      <c r="J14" s="42"/>
      <c r="K14" s="43"/>
      <c r="L14" s="44"/>
    </row>
    <row r="15" spans="1:12">
      <c r="A15" s="21" t="s">
        <v>22</v>
      </c>
      <c r="B15" s="66">
        <v>470</v>
      </c>
      <c r="C15" s="66"/>
      <c r="D15" s="66"/>
      <c r="E15" s="66"/>
      <c r="F15" s="84"/>
      <c r="G15" s="43"/>
      <c r="H15" s="43"/>
      <c r="I15" s="44"/>
      <c r="J15" s="42"/>
      <c r="K15" s="43"/>
      <c r="L15" s="44"/>
    </row>
  </sheetData>
  <mergeCells count="15">
    <mergeCell ref="D1:H1"/>
    <mergeCell ref="K1:L1"/>
    <mergeCell ref="B2:E2"/>
    <mergeCell ref="F2:I2"/>
    <mergeCell ref="J2:L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6" sqref="B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35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 t="shared" ref="B6:L6" si="0">B7+B13+B14+B15</f>
        <v>6275</v>
      </c>
      <c r="C6" s="23">
        <f t="shared" si="0"/>
        <v>0</v>
      </c>
      <c r="D6" s="23">
        <f t="shared" si="0"/>
        <v>0</v>
      </c>
      <c r="E6" s="23">
        <f t="shared" si="0"/>
        <v>319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66">
        <f>B8+B9+B10+B11+B12</f>
        <v>3452</v>
      </c>
      <c r="C7" s="66"/>
      <c r="D7" s="66"/>
      <c r="E7" s="66">
        <f>E8+E9+E10+E11+E12</f>
        <v>45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78" t="s">
        <v>27</v>
      </c>
      <c r="B8" s="66"/>
      <c r="C8" s="66"/>
      <c r="D8" s="66"/>
      <c r="E8" s="66"/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spans="1:20">
      <c r="A9" s="78" t="s">
        <v>28</v>
      </c>
      <c r="B9" s="66"/>
      <c r="C9" s="66"/>
      <c r="D9" s="66"/>
      <c r="E9" s="66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spans="1:20">
      <c r="A10" s="78" t="s">
        <v>29</v>
      </c>
      <c r="B10" s="66">
        <v>537</v>
      </c>
      <c r="C10" s="66"/>
      <c r="D10" s="66"/>
      <c r="E10" s="66">
        <v>25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spans="1:20">
      <c r="A11" s="78" t="s">
        <v>30</v>
      </c>
      <c r="B11" s="66">
        <v>2915</v>
      </c>
      <c r="C11" s="66"/>
      <c r="D11" s="66"/>
      <c r="E11" s="66">
        <v>20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spans="1:20">
      <c r="A12" s="78" t="s">
        <v>31</v>
      </c>
      <c r="B12" s="66"/>
      <c r="C12" s="66"/>
      <c r="D12" s="66"/>
      <c r="E12" s="66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spans="1:20">
      <c r="A13" s="21" t="s">
        <v>18</v>
      </c>
      <c r="B13" s="66">
        <v>1390</v>
      </c>
      <c r="C13" s="66"/>
      <c r="D13" s="66"/>
      <c r="E13" s="66"/>
      <c r="F13" s="76"/>
      <c r="G13" s="28"/>
      <c r="H13" s="28"/>
      <c r="I13" s="45"/>
      <c r="J13" s="23">
        <v>60</v>
      </c>
      <c r="K13" s="43"/>
      <c r="L13" s="23"/>
      <c r="O13" s="59"/>
      <c r="P13" s="60"/>
      <c r="Q13" s="60"/>
      <c r="R13" s="60"/>
      <c r="S13" s="60"/>
      <c r="T13" s="64"/>
    </row>
    <row r="14" spans="1:20">
      <c r="A14" s="21" t="s">
        <v>19</v>
      </c>
      <c r="B14" s="66">
        <v>883</v>
      </c>
      <c r="C14" s="66"/>
      <c r="D14" s="66"/>
      <c r="E14" s="66">
        <v>194</v>
      </c>
      <c r="F14" s="76"/>
      <c r="G14" s="28"/>
      <c r="H14" s="28"/>
      <c r="I14" s="45"/>
      <c r="J14" s="42"/>
      <c r="K14" s="43"/>
      <c r="L14" s="44"/>
      <c r="O14" s="59" t="s">
        <v>20</v>
      </c>
      <c r="P14" s="60" t="s">
        <v>21</v>
      </c>
      <c r="Q14" s="60" t="s">
        <v>20</v>
      </c>
      <c r="R14" s="60" t="s">
        <v>21</v>
      </c>
      <c r="S14" s="60" t="s">
        <v>20</v>
      </c>
      <c r="T14" s="64" t="s">
        <v>21</v>
      </c>
    </row>
    <row r="15" ht="16.5" spans="1:20">
      <c r="A15" s="21" t="s">
        <v>22</v>
      </c>
      <c r="B15" s="66">
        <v>550</v>
      </c>
      <c r="C15" s="66"/>
      <c r="D15" s="66"/>
      <c r="E15" s="66">
        <v>80</v>
      </c>
      <c r="F15" s="84"/>
      <c r="G15" s="43"/>
      <c r="H15" s="43"/>
      <c r="I15" s="44"/>
      <c r="J15" s="42"/>
      <c r="K15" s="43"/>
      <c r="L15" s="44"/>
      <c r="O15" s="55" t="s">
        <v>32</v>
      </c>
      <c r="P15" s="55"/>
      <c r="Q15" s="56"/>
      <c r="R15" s="56"/>
      <c r="S15" s="56">
        <v>260</v>
      </c>
      <c r="T15" s="62">
        <v>300</v>
      </c>
    </row>
    <row r="16" spans="1:12">
      <c r="A16" s="37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0" sqref="B10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37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 t="shared" ref="B6:L6" si="0">B7+B13+B14+B15</f>
        <v>7600.5</v>
      </c>
      <c r="C6" s="23">
        <f t="shared" si="0"/>
        <v>0</v>
      </c>
      <c r="D6" s="23">
        <f t="shared" si="0"/>
        <v>0</v>
      </c>
      <c r="E6" s="23">
        <f t="shared" si="0"/>
        <v>1325.5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5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f>B8+B9+B10+B11+B12</f>
        <v>4080.5</v>
      </c>
      <c r="C7" s="66"/>
      <c r="D7" s="66"/>
      <c r="E7" s="29">
        <f>E8+E9+E10+E11+E12</f>
        <v>628.5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78" t="s">
        <v>27</v>
      </c>
      <c r="B8" s="29"/>
      <c r="C8" s="66"/>
      <c r="D8" s="66"/>
      <c r="E8" s="29"/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spans="1:20">
      <c r="A9" s="78" t="s">
        <v>28</v>
      </c>
      <c r="B9" s="29"/>
      <c r="C9" s="66"/>
      <c r="D9" s="66"/>
      <c r="E9" s="29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spans="1:20">
      <c r="A10" s="78" t="s">
        <v>29</v>
      </c>
      <c r="B10" s="29">
        <v>590</v>
      </c>
      <c r="C10" s="66"/>
      <c r="D10" s="66"/>
      <c r="E10" s="29">
        <v>53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spans="1:20">
      <c r="A11" s="78" t="s">
        <v>30</v>
      </c>
      <c r="B11" s="29">
        <v>3490.5</v>
      </c>
      <c r="C11" s="66"/>
      <c r="D11" s="66"/>
      <c r="E11" s="29">
        <v>575.5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spans="1:20">
      <c r="A12" s="78" t="s">
        <v>31</v>
      </c>
      <c r="B12" s="29"/>
      <c r="C12" s="66"/>
      <c r="D12" s="66"/>
      <c r="E12" s="29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spans="1:20">
      <c r="A13" s="21" t="s">
        <v>18</v>
      </c>
      <c r="B13" s="29">
        <v>1959</v>
      </c>
      <c r="C13" s="66"/>
      <c r="D13" s="66"/>
      <c r="E13" s="29">
        <v>569</v>
      </c>
      <c r="F13" s="76"/>
      <c r="G13" s="28"/>
      <c r="H13" s="28"/>
      <c r="I13" s="45"/>
      <c r="J13" s="23">
        <v>65</v>
      </c>
      <c r="K13" s="43"/>
      <c r="L13" s="23">
        <v>5</v>
      </c>
      <c r="O13" s="59"/>
      <c r="P13" s="60"/>
      <c r="Q13" s="60"/>
      <c r="R13" s="60"/>
      <c r="S13" s="60"/>
      <c r="T13" s="64"/>
    </row>
    <row r="14" spans="1:20">
      <c r="A14" s="21" t="s">
        <v>19</v>
      </c>
      <c r="B14" s="29">
        <v>941</v>
      </c>
      <c r="C14" s="66"/>
      <c r="D14" s="66"/>
      <c r="E14" s="29">
        <v>58</v>
      </c>
      <c r="F14" s="76"/>
      <c r="G14" s="28"/>
      <c r="H14" s="28"/>
      <c r="I14" s="45"/>
      <c r="J14" s="42"/>
      <c r="K14" s="43"/>
      <c r="L14" s="44"/>
      <c r="O14" s="59" t="s">
        <v>20</v>
      </c>
      <c r="P14" s="60" t="s">
        <v>21</v>
      </c>
      <c r="Q14" s="60" t="s">
        <v>20</v>
      </c>
      <c r="R14" s="60" t="s">
        <v>21</v>
      </c>
      <c r="S14" s="60" t="s">
        <v>20</v>
      </c>
      <c r="T14" s="64" t="s">
        <v>21</v>
      </c>
    </row>
    <row r="15" ht="16.5" spans="1:20">
      <c r="A15" s="21" t="s">
        <v>22</v>
      </c>
      <c r="B15" s="32">
        <v>620</v>
      </c>
      <c r="C15" s="77"/>
      <c r="D15" s="77"/>
      <c r="E15" s="32">
        <v>70</v>
      </c>
      <c r="F15" s="67"/>
      <c r="G15" s="36"/>
      <c r="H15" s="36"/>
      <c r="I15" s="48"/>
      <c r="J15" s="49"/>
      <c r="K15" s="36"/>
      <c r="L15" s="48"/>
      <c r="O15" s="55" t="s">
        <v>25</v>
      </c>
      <c r="P15" s="55"/>
      <c r="Q15" s="56"/>
      <c r="R15" s="56"/>
      <c r="S15" s="56">
        <v>260</v>
      </c>
      <c r="T15" s="62">
        <v>300</v>
      </c>
    </row>
    <row r="16" spans="1:12">
      <c r="A16" s="37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1" sqref="B11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38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 t="shared" ref="B6:L6" si="0">B7+B13+B14+B15</f>
        <v>8768.5</v>
      </c>
      <c r="C6" s="23">
        <f t="shared" si="0"/>
        <v>0</v>
      </c>
      <c r="D6" s="23">
        <f t="shared" si="0"/>
        <v>0</v>
      </c>
      <c r="E6" s="23">
        <f t="shared" si="0"/>
        <v>1168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f>B8+B9+B10+B11+B12</f>
        <v>4311.5</v>
      </c>
      <c r="C7" s="66"/>
      <c r="D7" s="66"/>
      <c r="E7" s="29">
        <f>E8+E9+E10+E11+E12</f>
        <v>231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78" t="s">
        <v>27</v>
      </c>
      <c r="B8" s="29"/>
      <c r="C8" s="66"/>
      <c r="D8" s="66"/>
      <c r="E8" s="29"/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spans="1:20">
      <c r="A9" s="78" t="s">
        <v>28</v>
      </c>
      <c r="B9" s="29"/>
      <c r="C9" s="66"/>
      <c r="D9" s="66"/>
      <c r="E9" s="29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spans="1:20">
      <c r="A10" s="78" t="s">
        <v>29</v>
      </c>
      <c r="B10" s="29">
        <v>640</v>
      </c>
      <c r="C10" s="66"/>
      <c r="D10" s="66"/>
      <c r="E10" s="29">
        <v>50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spans="1:20">
      <c r="A11" s="78" t="s">
        <v>30</v>
      </c>
      <c r="B11" s="29">
        <v>3671.5</v>
      </c>
      <c r="C11" s="66"/>
      <c r="D11" s="66"/>
      <c r="E11" s="29">
        <v>181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spans="1:20">
      <c r="A12" s="78" t="s">
        <v>31</v>
      </c>
      <c r="B12" s="29"/>
      <c r="C12" s="66"/>
      <c r="D12" s="66"/>
      <c r="E12" s="29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spans="1:20">
      <c r="A13" s="21" t="s">
        <v>18</v>
      </c>
      <c r="B13" s="29">
        <v>2633</v>
      </c>
      <c r="C13" s="66"/>
      <c r="D13" s="66"/>
      <c r="E13" s="29">
        <v>674</v>
      </c>
      <c r="F13" s="76"/>
      <c r="G13" s="28"/>
      <c r="H13" s="28"/>
      <c r="I13" s="45"/>
      <c r="J13" s="23">
        <v>65</v>
      </c>
      <c r="K13" s="43"/>
      <c r="L13" s="23"/>
      <c r="O13" s="59"/>
      <c r="P13" s="60"/>
      <c r="Q13" s="60"/>
      <c r="R13" s="60"/>
      <c r="S13" s="60"/>
      <c r="T13" s="64"/>
    </row>
    <row r="14" spans="1:20">
      <c r="A14" s="21" t="s">
        <v>19</v>
      </c>
      <c r="B14" s="29">
        <v>1124</v>
      </c>
      <c r="C14" s="66"/>
      <c r="D14" s="66"/>
      <c r="E14" s="29">
        <v>183</v>
      </c>
      <c r="F14" s="76"/>
      <c r="G14" s="28"/>
      <c r="H14" s="28"/>
      <c r="I14" s="45"/>
      <c r="J14" s="42"/>
      <c r="K14" s="43"/>
      <c r="L14" s="44"/>
      <c r="O14" s="59" t="s">
        <v>20</v>
      </c>
      <c r="P14" s="60" t="s">
        <v>21</v>
      </c>
      <c r="Q14" s="60" t="s">
        <v>20</v>
      </c>
      <c r="R14" s="60" t="s">
        <v>21</v>
      </c>
      <c r="S14" s="60" t="s">
        <v>20</v>
      </c>
      <c r="T14" s="64" t="s">
        <v>21</v>
      </c>
    </row>
    <row r="15" ht="16.5" spans="1:20">
      <c r="A15" s="21" t="s">
        <v>22</v>
      </c>
      <c r="B15" s="32">
        <v>700</v>
      </c>
      <c r="C15" s="77"/>
      <c r="D15" s="77"/>
      <c r="E15" s="32">
        <v>80</v>
      </c>
      <c r="F15" s="67"/>
      <c r="G15" s="36"/>
      <c r="H15" s="36"/>
      <c r="I15" s="48"/>
      <c r="J15" s="49"/>
      <c r="K15" s="36"/>
      <c r="L15" s="48"/>
      <c r="O15" s="55" t="s">
        <v>25</v>
      </c>
      <c r="P15" s="55"/>
      <c r="Q15" s="56"/>
      <c r="R15" s="56"/>
      <c r="S15" s="56">
        <v>260</v>
      </c>
      <c r="T15" s="62">
        <v>300</v>
      </c>
    </row>
    <row r="16" spans="1:12">
      <c r="A16" s="37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6" sqref="A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39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 t="shared" ref="B6:L6" si="0">B7+B13+B14+B15</f>
        <v>9990.25</v>
      </c>
      <c r="C6" s="23">
        <f t="shared" si="0"/>
        <v>0</v>
      </c>
      <c r="D6" s="23">
        <f t="shared" si="0"/>
        <v>0</v>
      </c>
      <c r="E6" s="23">
        <f t="shared" si="0"/>
        <v>1221.75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f>B8+B9+B10+B11+B12</f>
        <v>4762.25</v>
      </c>
      <c r="C7" s="29">
        <f>C8+C9+C10+C11+C12</f>
        <v>0</v>
      </c>
      <c r="D7" s="29">
        <f>D8+D9+D10+D11+D12</f>
        <v>0</v>
      </c>
      <c r="E7" s="29">
        <f>E8+E9+E10+E11+E12</f>
        <v>450.75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hidden="1" spans="1:20">
      <c r="A8" s="78" t="s">
        <v>27</v>
      </c>
      <c r="B8" s="29">
        <f>'6.2'!B8+E8+D8+D8+C8</f>
        <v>0</v>
      </c>
      <c r="C8" s="66"/>
      <c r="D8" s="66"/>
      <c r="E8" s="29"/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hidden="1" spans="1:20">
      <c r="A9" s="78" t="s">
        <v>28</v>
      </c>
      <c r="B9" s="29">
        <f>'6.2'!B9+E9+D9+D9+C9</f>
        <v>0</v>
      </c>
      <c r="C9" s="66"/>
      <c r="D9" s="66"/>
      <c r="E9" s="29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hidden="1" spans="1:20">
      <c r="A10" s="78" t="s">
        <v>29</v>
      </c>
      <c r="B10" s="29">
        <f>'6.2'!B10+E10+D10+D10+C10</f>
        <v>691</v>
      </c>
      <c r="C10" s="66"/>
      <c r="D10" s="66"/>
      <c r="E10" s="29">
        <v>51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hidden="1" spans="1:20">
      <c r="A11" s="78" t="s">
        <v>30</v>
      </c>
      <c r="B11" s="29">
        <f>'6.2'!B11+E11+D11+D11+C11</f>
        <v>4071.25</v>
      </c>
      <c r="C11" s="66"/>
      <c r="D11" s="66"/>
      <c r="E11" s="29">
        <v>399.75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hidden="1" spans="1:20">
      <c r="A12" s="78" t="s">
        <v>31</v>
      </c>
      <c r="B12" s="29">
        <f>'6.2'!B12+E12+D12+D12+C12</f>
        <v>0</v>
      </c>
      <c r="C12" s="66"/>
      <c r="D12" s="66"/>
      <c r="E12" s="29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spans="1:20">
      <c r="A13" s="21" t="s">
        <v>18</v>
      </c>
      <c r="B13" s="29">
        <f>'6.2'!B13+E13+D13+D13+C13</f>
        <v>2996</v>
      </c>
      <c r="C13" s="66"/>
      <c r="D13" s="66"/>
      <c r="E13" s="29">
        <v>363</v>
      </c>
      <c r="F13" s="76"/>
      <c r="G13" s="28"/>
      <c r="H13" s="28"/>
      <c r="I13" s="45"/>
      <c r="J13" s="23">
        <v>65</v>
      </c>
      <c r="K13" s="43"/>
      <c r="L13" s="23"/>
      <c r="O13" s="59"/>
      <c r="P13" s="60"/>
      <c r="Q13" s="60"/>
      <c r="R13" s="60"/>
      <c r="S13" s="60"/>
      <c r="T13" s="64"/>
    </row>
    <row r="14" spans="1:20">
      <c r="A14" s="21" t="s">
        <v>19</v>
      </c>
      <c r="B14" s="29">
        <f>'6.2'!B14+E14+D14+D14+C14</f>
        <v>1432</v>
      </c>
      <c r="C14" s="66"/>
      <c r="D14" s="66"/>
      <c r="E14" s="29">
        <v>308</v>
      </c>
      <c r="F14" s="76"/>
      <c r="G14" s="28"/>
      <c r="H14" s="28"/>
      <c r="I14" s="45"/>
      <c r="J14" s="42"/>
      <c r="K14" s="43"/>
      <c r="L14" s="44"/>
      <c r="O14" s="59" t="s">
        <v>20</v>
      </c>
      <c r="P14" s="60" t="s">
        <v>21</v>
      </c>
      <c r="Q14" s="60" t="s">
        <v>20</v>
      </c>
      <c r="R14" s="60" t="s">
        <v>21</v>
      </c>
      <c r="S14" s="60" t="s">
        <v>20</v>
      </c>
      <c r="T14" s="64" t="s">
        <v>21</v>
      </c>
    </row>
    <row r="15" ht="16.5" spans="1:20">
      <c r="A15" s="21" t="s">
        <v>22</v>
      </c>
      <c r="B15" s="29">
        <f>'6.2'!B15+E15+D15+D15+C15</f>
        <v>800</v>
      </c>
      <c r="C15" s="77"/>
      <c r="D15" s="77"/>
      <c r="E15" s="32">
        <v>100</v>
      </c>
      <c r="F15" s="67"/>
      <c r="G15" s="36"/>
      <c r="H15" s="36"/>
      <c r="I15" s="48"/>
      <c r="J15" s="49"/>
      <c r="K15" s="36"/>
      <c r="L15" s="48"/>
      <c r="O15" s="55" t="s">
        <v>25</v>
      </c>
      <c r="P15" s="55"/>
      <c r="Q15" s="56"/>
      <c r="R15" s="56"/>
      <c r="S15" s="56">
        <v>260</v>
      </c>
      <c r="T15" s="62">
        <v>300</v>
      </c>
    </row>
    <row r="16" spans="1:20">
      <c r="A16" s="21" t="s">
        <v>40</v>
      </c>
      <c r="B16" s="87"/>
      <c r="C16" s="88"/>
      <c r="D16" s="88"/>
      <c r="E16" s="89"/>
      <c r="F16" s="83"/>
      <c r="G16" s="83"/>
      <c r="H16" s="83"/>
      <c r="I16" s="83"/>
      <c r="J16" s="83"/>
      <c r="K16" s="83"/>
      <c r="L16" s="83"/>
      <c r="O16" s="39"/>
      <c r="P16" s="39"/>
      <c r="Q16" s="39"/>
      <c r="R16" s="39"/>
      <c r="S16" s="39"/>
      <c r="T16" s="39"/>
    </row>
    <row r="17" spans="1:12">
      <c r="A17" s="37" t="s">
        <v>36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</sheetData>
  <mergeCells count="21">
    <mergeCell ref="D1:H1"/>
    <mergeCell ref="K1:L1"/>
    <mergeCell ref="B2:E2"/>
    <mergeCell ref="F2:I2"/>
    <mergeCell ref="J2:L2"/>
    <mergeCell ref="O15:P15"/>
    <mergeCell ref="A17:L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6" sqref="E6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41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>B7+B13+B14+B15</f>
        <v>11119.25</v>
      </c>
      <c r="C6" s="23">
        <f>C7+C13+C14+C15</f>
        <v>397</v>
      </c>
      <c r="D6" s="23">
        <f>D7+D13+D14+D15+D16</f>
        <v>0</v>
      </c>
      <c r="E6" s="23">
        <f>E7+E13+E14+E15</f>
        <v>1129</v>
      </c>
      <c r="F6" s="23">
        <f t="shared" ref="B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f>'6.3'!B7+E7</f>
        <v>5237.25</v>
      </c>
      <c r="C7" s="29">
        <f>C8+C9+C10+C11+C12</f>
        <v>0</v>
      </c>
      <c r="D7" s="29">
        <f>D8+D9+D10+D11+D12</f>
        <v>0</v>
      </c>
      <c r="E7" s="29">
        <f>E8+E9+E10+E11+E12</f>
        <v>475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hidden="1" spans="1:20">
      <c r="A8" s="78" t="s">
        <v>27</v>
      </c>
      <c r="B8" s="29">
        <f>'6.3'!B8+E8</f>
        <v>0</v>
      </c>
      <c r="C8" s="66"/>
      <c r="D8" s="66"/>
      <c r="E8" s="29"/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hidden="1" spans="1:20">
      <c r="A9" s="78" t="s">
        <v>28</v>
      </c>
      <c r="B9" s="29">
        <f>'6.3'!B9+E9</f>
        <v>0</v>
      </c>
      <c r="C9" s="66"/>
      <c r="D9" s="66"/>
      <c r="E9" s="29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hidden="1" spans="1:20">
      <c r="A10" s="78" t="s">
        <v>29</v>
      </c>
      <c r="B10" s="29">
        <f>'6.3'!B10+E10</f>
        <v>720</v>
      </c>
      <c r="C10" s="66"/>
      <c r="D10" s="66"/>
      <c r="E10" s="29">
        <v>29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hidden="1" spans="1:20">
      <c r="A11" s="78" t="s">
        <v>30</v>
      </c>
      <c r="B11" s="29">
        <f>'6.3'!B11+E11</f>
        <v>4517.25</v>
      </c>
      <c r="C11" s="66"/>
      <c r="D11" s="66"/>
      <c r="E11" s="29">
        <v>446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hidden="1" spans="1:20">
      <c r="A12" s="78" t="s">
        <v>31</v>
      </c>
      <c r="B12" s="29">
        <f>'6.3'!B12+E12</f>
        <v>0</v>
      </c>
      <c r="C12" s="66"/>
      <c r="D12" s="66"/>
      <c r="E12" s="29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spans="1:20">
      <c r="A13" s="21" t="s">
        <v>18</v>
      </c>
      <c r="B13" s="29">
        <f>'6.3'!B13+E13</f>
        <v>2996</v>
      </c>
      <c r="C13" s="66"/>
      <c r="D13" s="66"/>
      <c r="E13" s="29"/>
      <c r="F13" s="76"/>
      <c r="G13" s="28"/>
      <c r="H13" s="28"/>
      <c r="I13" s="45"/>
      <c r="J13" s="23">
        <v>65</v>
      </c>
      <c r="K13" s="43"/>
      <c r="L13" s="23"/>
      <c r="O13" s="59"/>
      <c r="P13" s="60"/>
      <c r="Q13" s="60"/>
      <c r="R13" s="60"/>
      <c r="S13" s="60"/>
      <c r="T13" s="64"/>
    </row>
    <row r="14" spans="1:20">
      <c r="A14" s="21" t="s">
        <v>19</v>
      </c>
      <c r="B14" s="29">
        <f>'6.3'!B14+E14</f>
        <v>2086</v>
      </c>
      <c r="C14" s="29">
        <v>397</v>
      </c>
      <c r="D14" s="66"/>
      <c r="E14" s="29">
        <v>654</v>
      </c>
      <c r="F14" s="76"/>
      <c r="G14" s="28"/>
      <c r="H14" s="28"/>
      <c r="I14" s="45"/>
      <c r="J14" s="42"/>
      <c r="K14" s="43"/>
      <c r="L14" s="44"/>
      <c r="O14" s="59" t="s">
        <v>20</v>
      </c>
      <c r="P14" s="60" t="s">
        <v>21</v>
      </c>
      <c r="Q14" s="60" t="s">
        <v>20</v>
      </c>
      <c r="R14" s="60" t="s">
        <v>21</v>
      </c>
      <c r="S14" s="60" t="s">
        <v>20</v>
      </c>
      <c r="T14" s="64" t="s">
        <v>21</v>
      </c>
    </row>
    <row r="15" ht="16.5" spans="1:20">
      <c r="A15" s="21" t="s">
        <v>22</v>
      </c>
      <c r="B15" s="29">
        <f>'6.3'!B15+E15</f>
        <v>800</v>
      </c>
      <c r="C15" s="77"/>
      <c r="D15" s="77"/>
      <c r="E15" s="32"/>
      <c r="F15" s="67"/>
      <c r="G15" s="36"/>
      <c r="H15" s="36"/>
      <c r="I15" s="48"/>
      <c r="J15" s="49"/>
      <c r="K15" s="36"/>
      <c r="L15" s="48"/>
      <c r="O15" s="55" t="s">
        <v>42</v>
      </c>
      <c r="P15" s="55"/>
      <c r="Q15" s="56"/>
      <c r="R15" s="56"/>
      <c r="S15" s="56">
        <v>260</v>
      </c>
      <c r="T15" s="62">
        <v>300</v>
      </c>
    </row>
    <row r="16" spans="1:20">
      <c r="A16" s="86" t="s">
        <v>40</v>
      </c>
      <c r="B16" s="29">
        <f>'6.3'!B16+E16</f>
        <v>1371.926</v>
      </c>
      <c r="C16" s="77">
        <f>B16</f>
        <v>1371.926</v>
      </c>
      <c r="D16" s="77"/>
      <c r="E16" s="77">
        <v>1371.926</v>
      </c>
      <c r="F16" s="77"/>
      <c r="G16" s="77"/>
      <c r="H16" s="77"/>
      <c r="I16" s="77"/>
      <c r="J16" s="77"/>
      <c r="K16" s="77"/>
      <c r="L16" s="77"/>
      <c r="O16" s="39"/>
      <c r="P16" s="39"/>
      <c r="Q16" s="39"/>
      <c r="R16" s="39"/>
      <c r="S16" s="39"/>
      <c r="T16" s="39"/>
    </row>
    <row r="17" spans="1:12">
      <c r="A17" s="37" t="s">
        <v>43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9">
      <c r="A18" s="37" t="s">
        <v>44</v>
      </c>
      <c r="B18" s="37"/>
      <c r="C18" s="37"/>
      <c r="D18" s="37"/>
      <c r="E18" s="37"/>
      <c r="F18" s="37"/>
      <c r="G18" s="37"/>
      <c r="H18" s="37"/>
      <c r="I18" s="85"/>
    </row>
  </sheetData>
  <mergeCells count="22">
    <mergeCell ref="D1:H1"/>
    <mergeCell ref="K1:L1"/>
    <mergeCell ref="B2:E2"/>
    <mergeCell ref="F2:I2"/>
    <mergeCell ref="J2:L2"/>
    <mergeCell ref="O15:P15"/>
    <mergeCell ref="A17:L17"/>
    <mergeCell ref="A18:H18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20" sqref="C20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45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>B7+B13+B14+B15</f>
        <v>13026.25</v>
      </c>
      <c r="C6" s="23">
        <f>C7+C13+C14+C15</f>
        <v>825</v>
      </c>
      <c r="D6" s="23">
        <f>D7+D13+D14+D15</f>
        <v>0</v>
      </c>
      <c r="E6" s="23">
        <f>E7+E13+E14+E15</f>
        <v>1907</v>
      </c>
      <c r="F6" s="23">
        <f t="shared" ref="F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f>B8+B9+B10+B11+B12</f>
        <v>5381.25</v>
      </c>
      <c r="C7" s="29">
        <f>C8+C9+C10+C11+C12</f>
        <v>0</v>
      </c>
      <c r="D7" s="29">
        <f>D8+D9+D10+D11+D12</f>
        <v>0</v>
      </c>
      <c r="E7" s="29">
        <f>E8+E9+E10+E11+E12</f>
        <v>144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hidden="1" spans="1:20">
      <c r="A8" s="78" t="s">
        <v>27</v>
      </c>
      <c r="B8" s="29">
        <f>'6.4'!B8+E8</f>
        <v>0</v>
      </c>
      <c r="C8" s="66"/>
      <c r="D8" s="66"/>
      <c r="E8" s="29"/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hidden="1" spans="1:20">
      <c r="A9" s="78" t="s">
        <v>28</v>
      </c>
      <c r="B9" s="29">
        <f>'6.4'!B9+E9</f>
        <v>0</v>
      </c>
      <c r="C9" s="66"/>
      <c r="D9" s="66"/>
      <c r="E9" s="29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hidden="1" spans="1:20">
      <c r="A10" s="78" t="s">
        <v>29</v>
      </c>
      <c r="B10" s="29">
        <f>'6.4'!B10+E10</f>
        <v>742</v>
      </c>
      <c r="C10" s="66"/>
      <c r="D10" s="66"/>
      <c r="E10" s="29">
        <v>22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hidden="1" spans="1:20">
      <c r="A11" s="78" t="s">
        <v>30</v>
      </c>
      <c r="B11" s="29">
        <f>'6.4'!B11+E11</f>
        <v>4639.25</v>
      </c>
      <c r="C11" s="66"/>
      <c r="D11" s="66"/>
      <c r="E11" s="29">
        <v>122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hidden="1" spans="1:20">
      <c r="A12" s="78" t="s">
        <v>31</v>
      </c>
      <c r="B12" s="29">
        <f>'6.4'!B12+E12</f>
        <v>0</v>
      </c>
      <c r="C12" s="66"/>
      <c r="D12" s="66"/>
      <c r="E12" s="29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spans="1:20">
      <c r="A13" s="21" t="s">
        <v>18</v>
      </c>
      <c r="B13" s="29">
        <f>'6.4'!B13+E13</f>
        <v>3954</v>
      </c>
      <c r="C13" s="66"/>
      <c r="D13" s="66"/>
      <c r="E13" s="29">
        <v>958</v>
      </c>
      <c r="F13" s="76"/>
      <c r="G13" s="28"/>
      <c r="H13" s="28"/>
      <c r="I13" s="45"/>
      <c r="J13" s="23">
        <v>65</v>
      </c>
      <c r="K13" s="43"/>
      <c r="L13" s="23"/>
      <c r="O13" s="59"/>
      <c r="P13" s="60"/>
      <c r="Q13" s="60"/>
      <c r="R13" s="60"/>
      <c r="S13" s="60"/>
      <c r="T13" s="64"/>
    </row>
    <row r="14" spans="1:20">
      <c r="A14" s="21" t="s">
        <v>19</v>
      </c>
      <c r="B14" s="29">
        <f>'6.4'!B14+E14</f>
        <v>2771</v>
      </c>
      <c r="C14" s="29">
        <v>825</v>
      </c>
      <c r="D14" s="66"/>
      <c r="E14" s="29">
        <v>685</v>
      </c>
      <c r="F14" s="76"/>
      <c r="G14" s="28"/>
      <c r="H14" s="28"/>
      <c r="I14" s="45"/>
      <c r="J14" s="42"/>
      <c r="K14" s="43"/>
      <c r="L14" s="44"/>
      <c r="O14" s="59" t="s">
        <v>20</v>
      </c>
      <c r="P14" s="60" t="s">
        <v>21</v>
      </c>
      <c r="Q14" s="60" t="s">
        <v>20</v>
      </c>
      <c r="R14" s="60" t="s">
        <v>21</v>
      </c>
      <c r="S14" s="60" t="s">
        <v>20</v>
      </c>
      <c r="T14" s="64" t="s">
        <v>21</v>
      </c>
    </row>
    <row r="15" ht="16.5" spans="1:20">
      <c r="A15" s="21" t="s">
        <v>22</v>
      </c>
      <c r="B15" s="29">
        <f>'6.4'!B15+E15</f>
        <v>920</v>
      </c>
      <c r="C15" s="77"/>
      <c r="D15" s="77"/>
      <c r="E15" s="32">
        <v>120</v>
      </c>
      <c r="F15" s="67"/>
      <c r="G15" s="36"/>
      <c r="H15" s="36"/>
      <c r="I15" s="48"/>
      <c r="J15" s="49"/>
      <c r="K15" s="36"/>
      <c r="L15" s="48"/>
      <c r="O15" s="55" t="s">
        <v>46</v>
      </c>
      <c r="P15" s="55"/>
      <c r="Q15" s="56"/>
      <c r="R15" s="56"/>
      <c r="S15" s="56">
        <v>260</v>
      </c>
      <c r="T15" s="62">
        <v>300</v>
      </c>
    </row>
    <row r="16" spans="1:12">
      <c r="A16" s="37" t="s">
        <v>43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9">
      <c r="A17" s="37" t="s">
        <v>44</v>
      </c>
      <c r="B17" s="37"/>
      <c r="C17" s="37"/>
      <c r="D17" s="37"/>
      <c r="E17" s="37"/>
      <c r="F17" s="37"/>
      <c r="G17" s="37"/>
      <c r="H17" s="37"/>
      <c r="I17" s="85"/>
    </row>
  </sheetData>
  <mergeCells count="22">
    <mergeCell ref="D1:H1"/>
    <mergeCell ref="K1:L1"/>
    <mergeCell ref="B2:E2"/>
    <mergeCell ref="F2:I2"/>
    <mergeCell ref="J2:L2"/>
    <mergeCell ref="O15:P15"/>
    <mergeCell ref="A16:L16"/>
    <mergeCell ref="A17:H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D33" sqref="D33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47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>B7+B14+B15+B16+B17</f>
        <v>22189.977</v>
      </c>
      <c r="C6" s="23">
        <f>C7+C14+C15+C16+C17</f>
        <v>5791.077</v>
      </c>
      <c r="D6" s="23"/>
      <c r="E6" s="23">
        <f>E7+E14+E15+E16+E17</f>
        <v>5624.114</v>
      </c>
      <c r="F6" s="23">
        <f t="shared" ref="B6:L6" si="0">F7+F14+F15+F16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f>B8+B9+B10+B11+B12+B13</f>
        <v>6625.236</v>
      </c>
      <c r="C7" s="29">
        <f>C8+C9+C10+C11+C12+C13</f>
        <v>357.336</v>
      </c>
      <c r="D7" s="29"/>
      <c r="E7" s="29">
        <f>E8+E9+E10+E11+E12+E13</f>
        <v>957.986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hidden="1" spans="1:20">
      <c r="A8" s="78" t="s">
        <v>27</v>
      </c>
      <c r="B8" s="79">
        <v>465</v>
      </c>
      <c r="C8" s="80"/>
      <c r="D8" s="80"/>
      <c r="E8" s="79">
        <v>465</v>
      </c>
      <c r="F8" s="76"/>
      <c r="G8" s="28"/>
      <c r="H8" s="28"/>
      <c r="I8" s="45"/>
      <c r="J8" s="42"/>
      <c r="K8" s="43"/>
      <c r="L8" s="44"/>
      <c r="O8" s="57"/>
      <c r="P8" s="58"/>
      <c r="Q8" s="58"/>
      <c r="R8" s="58"/>
      <c r="S8" s="58"/>
      <c r="T8" s="63"/>
    </row>
    <row r="9" hidden="1" spans="1:20">
      <c r="A9" s="78" t="s">
        <v>28</v>
      </c>
      <c r="B9" s="79">
        <v>0</v>
      </c>
      <c r="C9" s="80"/>
      <c r="D9" s="80"/>
      <c r="E9" s="79"/>
      <c r="F9" s="76"/>
      <c r="G9" s="28"/>
      <c r="H9" s="28"/>
      <c r="I9" s="45"/>
      <c r="J9" s="42"/>
      <c r="K9" s="43"/>
      <c r="L9" s="44"/>
      <c r="O9" s="57"/>
      <c r="P9" s="58"/>
      <c r="Q9" s="58"/>
      <c r="R9" s="58"/>
      <c r="S9" s="58"/>
      <c r="T9" s="63"/>
    </row>
    <row r="10" hidden="1" spans="1:20">
      <c r="A10" s="78" t="s">
        <v>29</v>
      </c>
      <c r="B10" s="79">
        <v>824</v>
      </c>
      <c r="C10" s="80"/>
      <c r="D10" s="80"/>
      <c r="E10" s="79">
        <v>16</v>
      </c>
      <c r="F10" s="76"/>
      <c r="G10" s="28"/>
      <c r="H10" s="28"/>
      <c r="I10" s="45"/>
      <c r="J10" s="42"/>
      <c r="K10" s="43"/>
      <c r="L10" s="44"/>
      <c r="O10" s="57"/>
      <c r="P10" s="58"/>
      <c r="Q10" s="58"/>
      <c r="R10" s="58"/>
      <c r="S10" s="58"/>
      <c r="T10" s="63"/>
    </row>
    <row r="11" hidden="1" spans="1:20">
      <c r="A11" s="78" t="s">
        <v>30</v>
      </c>
      <c r="B11" s="79">
        <v>4978.9</v>
      </c>
      <c r="C11" s="80"/>
      <c r="D11" s="80"/>
      <c r="E11" s="79">
        <v>119.65</v>
      </c>
      <c r="F11" s="76"/>
      <c r="G11" s="28"/>
      <c r="H11" s="28"/>
      <c r="I11" s="45"/>
      <c r="J11" s="42"/>
      <c r="K11" s="43"/>
      <c r="L11" s="44"/>
      <c r="O11" s="57"/>
      <c r="P11" s="58"/>
      <c r="Q11" s="58"/>
      <c r="R11" s="58"/>
      <c r="S11" s="58"/>
      <c r="T11" s="63"/>
    </row>
    <row r="12" hidden="1" spans="1:20">
      <c r="A12" s="78" t="s">
        <v>31</v>
      </c>
      <c r="B12" s="79">
        <v>0</v>
      </c>
      <c r="C12" s="80"/>
      <c r="D12" s="80"/>
      <c r="E12" s="79"/>
      <c r="F12" s="76"/>
      <c r="G12" s="28"/>
      <c r="H12" s="28"/>
      <c r="I12" s="45"/>
      <c r="J12" s="42"/>
      <c r="K12" s="43"/>
      <c r="L12" s="44"/>
      <c r="O12" s="57"/>
      <c r="P12" s="58"/>
      <c r="Q12" s="58"/>
      <c r="R12" s="58"/>
      <c r="S12" s="58"/>
      <c r="T12" s="63"/>
    </row>
    <row r="13" hidden="1" spans="1:20">
      <c r="A13" s="78" t="s">
        <v>48</v>
      </c>
      <c r="B13" s="81">
        <v>357.336</v>
      </c>
      <c r="C13" s="80">
        <v>357.336</v>
      </c>
      <c r="D13" s="80"/>
      <c r="E13" s="82">
        <v>357.336</v>
      </c>
      <c r="F13" s="76"/>
      <c r="G13" s="28"/>
      <c r="H13" s="28"/>
      <c r="I13" s="45"/>
      <c r="J13" s="84"/>
      <c r="K13" s="43"/>
      <c r="L13" s="44"/>
      <c r="O13" s="57"/>
      <c r="P13" s="58"/>
      <c r="Q13" s="58"/>
      <c r="R13" s="58"/>
      <c r="S13" s="58"/>
      <c r="T13" s="63"/>
    </row>
    <row r="14" spans="1:20">
      <c r="A14" s="21" t="s">
        <v>18</v>
      </c>
      <c r="B14" s="29">
        <v>6216</v>
      </c>
      <c r="C14" s="66"/>
      <c r="D14" s="66"/>
      <c r="E14" s="29">
        <v>2262</v>
      </c>
      <c r="F14" s="76"/>
      <c r="G14" s="28"/>
      <c r="H14" s="28"/>
      <c r="I14" s="45"/>
      <c r="J14" s="23">
        <v>65</v>
      </c>
      <c r="K14" s="43"/>
      <c r="L14" s="23"/>
      <c r="O14" s="59"/>
      <c r="P14" s="60"/>
      <c r="Q14" s="60"/>
      <c r="R14" s="60"/>
      <c r="S14" s="60"/>
      <c r="T14" s="64"/>
    </row>
    <row r="15" spans="1:20">
      <c r="A15" s="21" t="s">
        <v>19</v>
      </c>
      <c r="B15" s="29">
        <v>3455</v>
      </c>
      <c r="C15" s="29">
        <v>620</v>
      </c>
      <c r="D15" s="66"/>
      <c r="E15" s="29">
        <v>883</v>
      </c>
      <c r="F15" s="76"/>
      <c r="G15" s="28"/>
      <c r="H15" s="28"/>
      <c r="I15" s="45"/>
      <c r="J15" s="42"/>
      <c r="K15" s="43"/>
      <c r="L15" s="44"/>
      <c r="O15" s="59" t="s">
        <v>20</v>
      </c>
      <c r="P15" s="60" t="s">
        <v>21</v>
      </c>
      <c r="Q15" s="60" t="s">
        <v>20</v>
      </c>
      <c r="R15" s="60" t="s">
        <v>21</v>
      </c>
      <c r="S15" s="60" t="s">
        <v>20</v>
      </c>
      <c r="T15" s="64" t="s">
        <v>21</v>
      </c>
    </row>
    <row r="16" ht="16.5" spans="1:20">
      <c r="A16" s="21" t="s">
        <v>22</v>
      </c>
      <c r="B16" s="29">
        <v>1080</v>
      </c>
      <c r="C16" s="77"/>
      <c r="D16" s="77"/>
      <c r="E16" s="32">
        <v>160</v>
      </c>
      <c r="F16" s="67"/>
      <c r="G16" s="36"/>
      <c r="H16" s="36"/>
      <c r="I16" s="48"/>
      <c r="J16" s="49"/>
      <c r="K16" s="36"/>
      <c r="L16" s="48"/>
      <c r="O16" s="55" t="s">
        <v>49</v>
      </c>
      <c r="P16" s="55"/>
      <c r="Q16" s="56"/>
      <c r="R16" s="56"/>
      <c r="S16" s="56">
        <v>260</v>
      </c>
      <c r="T16" s="62">
        <v>300</v>
      </c>
    </row>
    <row r="17" spans="1:20">
      <c r="A17" s="21" t="s">
        <v>40</v>
      </c>
      <c r="B17" s="29">
        <v>4813.741</v>
      </c>
      <c r="C17" s="77">
        <f>B17</f>
        <v>4813.741</v>
      </c>
      <c r="D17" s="77"/>
      <c r="E17" s="77">
        <v>1361.128</v>
      </c>
      <c r="F17" s="83"/>
      <c r="G17" s="83"/>
      <c r="H17" s="83"/>
      <c r="I17" s="83"/>
      <c r="J17" s="83"/>
      <c r="K17" s="83"/>
      <c r="L17" s="83"/>
      <c r="O17" s="39"/>
      <c r="P17" s="39"/>
      <c r="Q17" s="39"/>
      <c r="R17" s="39"/>
      <c r="S17" s="39"/>
      <c r="T17" s="39"/>
    </row>
    <row r="18" spans="1:12">
      <c r="A18" s="37" t="s">
        <v>43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0">
      <c r="A19" s="37" t="s">
        <v>50</v>
      </c>
      <c r="B19" s="37"/>
      <c r="C19" s="37"/>
      <c r="D19" s="37"/>
      <c r="E19" s="37"/>
      <c r="F19" s="37"/>
      <c r="G19" s="37"/>
      <c r="H19" s="37"/>
      <c r="I19" s="37"/>
      <c r="J19" s="37"/>
    </row>
  </sheetData>
  <mergeCells count="22">
    <mergeCell ref="D1:H1"/>
    <mergeCell ref="K1:L1"/>
    <mergeCell ref="B2:E2"/>
    <mergeCell ref="F2:I2"/>
    <mergeCell ref="J2:L2"/>
    <mergeCell ref="O16:P16"/>
    <mergeCell ref="A18:L18"/>
    <mergeCell ref="A19:J19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4"/>
    <mergeCell ref="Q7:R14"/>
    <mergeCell ref="S7:T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7" sqref="B7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51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3">
        <f>B7+B8+B9+B10+B11</f>
        <v>37536.461</v>
      </c>
      <c r="C6" s="23">
        <f>C7+C8+C9+C10+C11</f>
        <v>14157.561</v>
      </c>
      <c r="D6" s="23"/>
      <c r="E6" s="23">
        <f>E7+E8+E9+E10+E11</f>
        <v>15346.484</v>
      </c>
      <c r="F6" s="23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9">
        <v>10093.965</v>
      </c>
      <c r="C7" s="29">
        <v>1972.065</v>
      </c>
      <c r="D7" s="29"/>
      <c r="E7" s="29">
        <v>3468.729</v>
      </c>
      <c r="F7" s="76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9">
        <v>9941</v>
      </c>
      <c r="C8" s="66"/>
      <c r="D8" s="66"/>
      <c r="E8" s="29">
        <v>3725</v>
      </c>
      <c r="F8" s="76"/>
      <c r="G8" s="28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21" t="s">
        <v>19</v>
      </c>
      <c r="B9" s="29">
        <v>5430</v>
      </c>
      <c r="C9" s="29">
        <v>1624</v>
      </c>
      <c r="D9" s="66"/>
      <c r="E9" s="29">
        <v>1975</v>
      </c>
      <c r="F9" s="76"/>
      <c r="G9" s="28"/>
      <c r="H9" s="28"/>
      <c r="I9" s="45"/>
      <c r="J9" s="42"/>
      <c r="K9" s="43"/>
      <c r="L9" s="44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22</v>
      </c>
      <c r="B10" s="29">
        <v>1510</v>
      </c>
      <c r="C10" s="77"/>
      <c r="D10" s="77"/>
      <c r="E10" s="32">
        <v>430</v>
      </c>
      <c r="F10" s="67"/>
      <c r="G10" s="36"/>
      <c r="H10" s="36"/>
      <c r="I10" s="48"/>
      <c r="J10" s="49"/>
      <c r="K10" s="36"/>
      <c r="L10" s="48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20">
      <c r="A11" s="21" t="s">
        <v>40</v>
      </c>
      <c r="B11" s="29">
        <v>10561.496</v>
      </c>
      <c r="C11" s="77">
        <f>B11</f>
        <v>10561.496</v>
      </c>
      <c r="D11" s="77"/>
      <c r="E11" s="77">
        <v>5747.755</v>
      </c>
      <c r="F11" s="67"/>
      <c r="G11" s="67"/>
      <c r="H11" s="67"/>
      <c r="I11" s="67"/>
      <c r="J11" s="67"/>
      <c r="K11" s="67"/>
      <c r="L11" s="67"/>
      <c r="O11" s="39"/>
      <c r="P11" s="39"/>
      <c r="Q11" s="39"/>
      <c r="R11" s="39"/>
      <c r="S11" s="39"/>
      <c r="T11" s="39"/>
    </row>
    <row r="12" spans="1:12">
      <c r="A12" s="37" t="s">
        <v>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0">
      <c r="A13" s="37" t="s">
        <v>44</v>
      </c>
      <c r="B13" s="37"/>
      <c r="C13" s="37"/>
      <c r="D13" s="37"/>
      <c r="E13" s="37"/>
      <c r="F13" s="37"/>
      <c r="G13" s="37"/>
      <c r="H13" s="37"/>
      <c r="I13" s="37"/>
      <c r="J13" s="3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16" sqref="$A1:$XFD1048576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52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68">
        <f>B7+B8+B9+B10+B11</f>
        <v>50361.233</v>
      </c>
      <c r="C6" s="68">
        <f>C7+C8+C9+C10+C11</f>
        <v>15748.333</v>
      </c>
      <c r="D6" s="68"/>
      <c r="E6" s="68">
        <f>E7+E8+E9+E10+E11</f>
        <v>12824.772</v>
      </c>
      <c r="F6" s="69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70">
        <v>12433.345</v>
      </c>
      <c r="C7" s="70">
        <v>2183.445</v>
      </c>
      <c r="D7" s="70"/>
      <c r="E7" s="70">
        <v>2339.38</v>
      </c>
      <c r="F7" s="71"/>
      <c r="G7" s="28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70">
        <v>15509</v>
      </c>
      <c r="C8" s="72"/>
      <c r="D8" s="72"/>
      <c r="E8" s="70">
        <v>5568</v>
      </c>
      <c r="F8" s="71"/>
      <c r="G8" s="28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21" t="s">
        <v>19</v>
      </c>
      <c r="B9" s="70">
        <v>8987</v>
      </c>
      <c r="C9" s="70">
        <v>1863</v>
      </c>
      <c r="D9" s="72"/>
      <c r="E9" s="70">
        <v>3557</v>
      </c>
      <c r="F9" s="71"/>
      <c r="G9" s="28"/>
      <c r="H9" s="28"/>
      <c r="I9" s="45"/>
      <c r="J9" s="42"/>
      <c r="K9" s="43"/>
      <c r="L9" s="44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22</v>
      </c>
      <c r="B10" s="70">
        <v>1730</v>
      </c>
      <c r="C10" s="73"/>
      <c r="D10" s="73"/>
      <c r="E10" s="74">
        <v>220</v>
      </c>
      <c r="F10" s="75"/>
      <c r="G10" s="36"/>
      <c r="H10" s="36"/>
      <c r="I10" s="48"/>
      <c r="J10" s="49"/>
      <c r="K10" s="36"/>
      <c r="L10" s="48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20">
      <c r="A11" s="21" t="s">
        <v>40</v>
      </c>
      <c r="B11" s="70">
        <v>11701.888</v>
      </c>
      <c r="C11" s="73">
        <f>B11</f>
        <v>11701.888</v>
      </c>
      <c r="D11" s="73"/>
      <c r="E11" s="73">
        <v>1140.392</v>
      </c>
      <c r="F11" s="75"/>
      <c r="G11" s="67"/>
      <c r="H11" s="67"/>
      <c r="I11" s="67"/>
      <c r="J11" s="67"/>
      <c r="K11" s="67"/>
      <c r="L11" s="67"/>
      <c r="O11" s="39"/>
      <c r="P11" s="39"/>
      <c r="Q11" s="39"/>
      <c r="R11" s="39"/>
      <c r="S11" s="39"/>
      <c r="T11" s="39"/>
    </row>
    <row r="12" spans="1:12">
      <c r="A12" s="37" t="s">
        <v>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0">
      <c r="A13" s="37" t="s">
        <v>44</v>
      </c>
      <c r="B13" s="37"/>
      <c r="C13" s="37"/>
      <c r="D13" s="37"/>
      <c r="E13" s="37"/>
      <c r="F13" s="37"/>
      <c r="G13" s="37"/>
      <c r="H13" s="37"/>
      <c r="I13" s="37"/>
      <c r="J13" s="3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2" sqref="A12:L12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53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>B7+B8+B9+B10+B11</f>
        <v>62808</v>
      </c>
      <c r="C6" s="22">
        <f>C7+C8+C9+C10+C11</f>
        <v>17793</v>
      </c>
      <c r="D6" s="22"/>
      <c r="E6" s="22">
        <f>E7+E8+E9+E10+E11</f>
        <v>12446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v>12859</v>
      </c>
      <c r="C7" s="29">
        <v>2601.607</v>
      </c>
      <c r="D7" s="24"/>
      <c r="E7" s="24">
        <v>425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'6.12'!B8+E8</f>
        <v>22724</v>
      </c>
      <c r="C8" s="66"/>
      <c r="D8" s="31"/>
      <c r="E8" s="24">
        <v>7215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21" t="s">
        <v>19</v>
      </c>
      <c r="B9" s="24">
        <f>'6.12'!B9+E9</f>
        <v>12217</v>
      </c>
      <c r="C9" s="29">
        <v>2143</v>
      </c>
      <c r="D9" s="31"/>
      <c r="E9" s="24">
        <v>3230</v>
      </c>
      <c r="F9" s="26"/>
      <c r="G9" s="27"/>
      <c r="H9" s="28"/>
      <c r="I9" s="45"/>
      <c r="J9" s="42"/>
      <c r="K9" s="43"/>
      <c r="L9" s="44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22</v>
      </c>
      <c r="B10" s="24">
        <f>'6.12'!B10+E10</f>
        <v>1960</v>
      </c>
      <c r="C10" s="65"/>
      <c r="D10" s="65"/>
      <c r="E10" s="33">
        <v>230</v>
      </c>
      <c r="F10" s="34"/>
      <c r="G10" s="35"/>
      <c r="H10" s="36"/>
      <c r="I10" s="48"/>
      <c r="J10" s="49"/>
      <c r="K10" s="36"/>
      <c r="L10" s="48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20">
      <c r="A11" s="21" t="s">
        <v>40</v>
      </c>
      <c r="B11" s="24">
        <f>'6.12'!B11+E11</f>
        <v>13048</v>
      </c>
      <c r="C11" s="33">
        <f>B11</f>
        <v>13048</v>
      </c>
      <c r="D11" s="65"/>
      <c r="E11" s="33">
        <v>1346</v>
      </c>
      <c r="F11" s="34"/>
      <c r="G11" s="34"/>
      <c r="H11" s="67"/>
      <c r="I11" s="67"/>
      <c r="J11" s="67"/>
      <c r="K11" s="67"/>
      <c r="L11" s="67"/>
      <c r="O11" s="39"/>
      <c r="P11" s="39"/>
      <c r="Q11" s="39"/>
      <c r="R11" s="39"/>
      <c r="S11" s="39"/>
      <c r="T11" s="39"/>
    </row>
    <row r="12" spans="1:12">
      <c r="A12" s="37" t="s">
        <v>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0">
      <c r="A13" s="37" t="s">
        <v>44</v>
      </c>
      <c r="B13" s="37"/>
      <c r="C13" s="37"/>
      <c r="D13" s="37"/>
      <c r="E13" s="37"/>
      <c r="F13" s="37"/>
      <c r="G13" s="37"/>
      <c r="H13" s="37"/>
      <c r="I13" s="37"/>
      <c r="J13" s="3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8" sqref="B8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54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>B7+B8+B9+B10+B11</f>
        <v>75164</v>
      </c>
      <c r="C6" s="22">
        <f>C7+C8+C9+C10+C11</f>
        <v>20302</v>
      </c>
      <c r="D6" s="22"/>
      <c r="E6" s="22">
        <f>E7+E8+E9+E10+E11</f>
        <v>12356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'6.13'!B7+E7</f>
        <v>13479</v>
      </c>
      <c r="C7" s="29">
        <v>3191</v>
      </c>
      <c r="D7" s="24"/>
      <c r="E7" s="24">
        <v>620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'6.13'!B8+E8</f>
        <v>29901</v>
      </c>
      <c r="C8" s="66"/>
      <c r="D8" s="31"/>
      <c r="E8" s="24">
        <v>7177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21" t="s">
        <v>19</v>
      </c>
      <c r="B9" s="24">
        <f>'6.13'!B9+E9</f>
        <v>14999</v>
      </c>
      <c r="C9" s="29">
        <v>2546</v>
      </c>
      <c r="D9" s="31"/>
      <c r="E9" s="24">
        <v>2782</v>
      </c>
      <c r="F9" s="26"/>
      <c r="G9" s="27"/>
      <c r="H9" s="28"/>
      <c r="I9" s="45"/>
      <c r="J9" s="42"/>
      <c r="K9" s="43"/>
      <c r="L9" s="44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22</v>
      </c>
      <c r="B10" s="24">
        <f>'6.13'!B10+E10</f>
        <v>2220</v>
      </c>
      <c r="C10" s="65"/>
      <c r="D10" s="65"/>
      <c r="E10" s="33">
        <v>260</v>
      </c>
      <c r="F10" s="34"/>
      <c r="G10" s="35"/>
      <c r="H10" s="36"/>
      <c r="I10" s="48"/>
      <c r="J10" s="49"/>
      <c r="K10" s="36"/>
      <c r="L10" s="48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20">
      <c r="A11" s="21" t="s">
        <v>40</v>
      </c>
      <c r="B11" s="24">
        <f>'6.13'!B11+E11</f>
        <v>14565</v>
      </c>
      <c r="C11" s="33">
        <f>B11</f>
        <v>14565</v>
      </c>
      <c r="D11" s="65"/>
      <c r="E11" s="33">
        <v>1517</v>
      </c>
      <c r="F11" s="34"/>
      <c r="G11" s="34"/>
      <c r="H11" s="67"/>
      <c r="I11" s="67"/>
      <c r="J11" s="67"/>
      <c r="K11" s="67"/>
      <c r="L11" s="67"/>
      <c r="O11" s="39"/>
      <c r="P11" s="39"/>
      <c r="Q11" s="39"/>
      <c r="R11" s="39"/>
      <c r="S11" s="39"/>
      <c r="T11" s="39"/>
    </row>
    <row r="12" spans="1:12">
      <c r="A12" s="37" t="s">
        <v>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0">
      <c r="A13" s="37" t="s">
        <v>44</v>
      </c>
      <c r="B13" s="37"/>
      <c r="C13" s="37"/>
      <c r="D13" s="37"/>
      <c r="E13" s="37"/>
      <c r="F13" s="37"/>
      <c r="G13" s="37"/>
      <c r="H13" s="37"/>
      <c r="I13" s="37"/>
      <c r="J13" s="3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55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>B7+B8+B10+B11</f>
        <v>121047</v>
      </c>
      <c r="C6" s="22">
        <f>C7+C8+C10+C11</f>
        <v>28639</v>
      </c>
      <c r="D6" s="22">
        <f>D7+D8+D10+D11</f>
        <v>0</v>
      </c>
      <c r="E6" s="22">
        <f>E7+E8+E10+E11</f>
        <v>45883</v>
      </c>
      <c r="F6" s="22">
        <f t="shared" ref="F6:L6" si="0">F7+F8+F10+F11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'6.14'!B7+E7</f>
        <v>17725</v>
      </c>
      <c r="C7" s="29">
        <v>4323</v>
      </c>
      <c r="D7" s="24"/>
      <c r="E7" s="24">
        <v>4246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v>73083</v>
      </c>
      <c r="C8" s="29">
        <v>19040</v>
      </c>
      <c r="D8" s="31"/>
      <c r="E8" s="24">
        <v>28617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v>19040</v>
      </c>
      <c r="C9" s="29">
        <v>19040</v>
      </c>
      <c r="D9" s="31"/>
      <c r="E9" s="24">
        <v>4475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'6.14'!B9+E10</f>
        <v>27219</v>
      </c>
      <c r="C10" s="29">
        <v>5276</v>
      </c>
      <c r="D10" s="31"/>
      <c r="E10" s="24">
        <v>12220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'6.14'!B10+E11</f>
        <v>3020</v>
      </c>
      <c r="C11" s="33"/>
      <c r="D11" s="65"/>
      <c r="E11" s="33">
        <v>800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43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ht="22.5" spans="1:13">
      <c r="A13" s="50" t="s">
        <v>57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M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58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138286</v>
      </c>
      <c r="C6" s="22">
        <f t="shared" si="0"/>
        <v>32198</v>
      </c>
      <c r="D6" s="22">
        <f t="shared" si="0"/>
        <v>0</v>
      </c>
      <c r="E6" s="22">
        <f t="shared" si="0"/>
        <v>17239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'6.18'!B7+E7</f>
        <v>19540</v>
      </c>
      <c r="C7" s="29">
        <v>5057</v>
      </c>
      <c r="D7" s="24"/>
      <c r="E7" s="24">
        <v>1815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'6.18'!B8+E8</f>
        <v>84101</v>
      </c>
      <c r="C8" s="29">
        <f>C9</f>
        <v>21426</v>
      </c>
      <c r="D8" s="31"/>
      <c r="E8" s="24">
        <v>11018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'6.18'!B9+E9</f>
        <v>21426</v>
      </c>
      <c r="C9" s="29">
        <f>B9</f>
        <v>21426</v>
      </c>
      <c r="D9" s="31"/>
      <c r="E9" s="24">
        <v>2386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'6.18'!B10+E10</f>
        <v>31235</v>
      </c>
      <c r="C10" s="29">
        <v>5715</v>
      </c>
      <c r="D10" s="31"/>
      <c r="E10" s="24">
        <v>4016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'6.18'!B11+E11</f>
        <v>3410</v>
      </c>
      <c r="C11" s="33"/>
      <c r="D11" s="65"/>
      <c r="E11" s="33">
        <v>390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60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61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151417</v>
      </c>
      <c r="C6" s="22">
        <f t="shared" si="0"/>
        <v>34198</v>
      </c>
      <c r="D6" s="22">
        <f t="shared" si="0"/>
        <v>0</v>
      </c>
      <c r="E6" s="22">
        <f t="shared" si="0"/>
        <v>13131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'6.19'!B7+E7</f>
        <v>21776</v>
      </c>
      <c r="C7" s="29">
        <v>6260</v>
      </c>
      <c r="D7" s="24"/>
      <c r="E7" s="24">
        <v>2236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'6.19'!B8+E8</f>
        <v>90824</v>
      </c>
      <c r="C8" s="29">
        <f>C9</f>
        <v>21938</v>
      </c>
      <c r="D8" s="31"/>
      <c r="E8" s="25">
        <v>6723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'6.19'!B9+E9</f>
        <v>21938</v>
      </c>
      <c r="C9" s="29">
        <f>B9</f>
        <v>21938</v>
      </c>
      <c r="D9" s="31"/>
      <c r="E9" s="24">
        <v>512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'6.19'!B10+E10</f>
        <v>34997</v>
      </c>
      <c r="C10" s="29">
        <v>6000</v>
      </c>
      <c r="D10" s="31"/>
      <c r="E10" s="32">
        <v>3762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'6.19'!B11+E11</f>
        <v>3820</v>
      </c>
      <c r="C11" s="33"/>
      <c r="D11" s="65"/>
      <c r="E11" s="32">
        <v>410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62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1" sqref="C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63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165353</v>
      </c>
      <c r="C6" s="22">
        <f t="shared" si="0"/>
        <v>36964</v>
      </c>
      <c r="D6" s="22">
        <f t="shared" si="0"/>
        <v>0</v>
      </c>
      <c r="E6" s="22">
        <f t="shared" si="0"/>
        <v>13936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'6.20'!B7+E7</f>
        <v>24012</v>
      </c>
      <c r="C7" s="29">
        <v>7471</v>
      </c>
      <c r="D7" s="24"/>
      <c r="E7" s="24">
        <v>2236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'6.20'!B8+E8</f>
        <v>98789</v>
      </c>
      <c r="C8" s="29">
        <f>C9</f>
        <v>23493</v>
      </c>
      <c r="D8" s="31"/>
      <c r="E8" s="25">
        <v>7965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'6.20'!B9+E9</f>
        <v>23493</v>
      </c>
      <c r="C9" s="29">
        <f>B9</f>
        <v>23493</v>
      </c>
      <c r="D9" s="31"/>
      <c r="E9" s="24">
        <v>1555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'6.20'!B10+E10</f>
        <v>38302</v>
      </c>
      <c r="C10" s="29">
        <v>6000</v>
      </c>
      <c r="D10" s="31"/>
      <c r="E10" s="32">
        <v>3305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'6.20'!B11+E11</f>
        <v>4250</v>
      </c>
      <c r="C11" s="33"/>
      <c r="D11" s="65"/>
      <c r="E11" s="32">
        <v>430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64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1" sqref="D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65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188043</v>
      </c>
      <c r="C6" s="22">
        <f t="shared" si="0"/>
        <v>41436</v>
      </c>
      <c r="D6" s="22">
        <f t="shared" si="0"/>
        <v>0</v>
      </c>
      <c r="E6" s="22">
        <f t="shared" si="0"/>
        <v>22690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'6.21'!B7+E7</f>
        <v>26597</v>
      </c>
      <c r="C7" s="29">
        <v>9981</v>
      </c>
      <c r="D7" s="24"/>
      <c r="E7" s="24">
        <v>2585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'6.21'!B8+E8</f>
        <v>113201</v>
      </c>
      <c r="C8" s="29">
        <f>C9</f>
        <v>25455</v>
      </c>
      <c r="D8" s="25"/>
      <c r="E8" s="25">
        <v>14412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'6.21'!B9+E9</f>
        <v>25455</v>
      </c>
      <c r="C9" s="29">
        <f>B9</f>
        <v>25455</v>
      </c>
      <c r="D9" s="31"/>
      <c r="E9" s="24">
        <v>1962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'6.21'!B10+E10</f>
        <v>43515</v>
      </c>
      <c r="C10" s="29">
        <v>6000</v>
      </c>
      <c r="D10" s="32"/>
      <c r="E10" s="32">
        <v>5213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'6.21'!B11+E11</f>
        <v>4730</v>
      </c>
      <c r="C11" s="33"/>
      <c r="D11" s="32"/>
      <c r="E11" s="32">
        <v>480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66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67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197506</v>
      </c>
      <c r="C6" s="22">
        <f t="shared" si="0"/>
        <v>43819</v>
      </c>
      <c r="D6" s="22">
        <f t="shared" si="0"/>
        <v>0</v>
      </c>
      <c r="E6" s="22">
        <f t="shared" si="0"/>
        <v>9463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'6.24'!B7+E7</f>
        <v>28169</v>
      </c>
      <c r="C7" s="29">
        <v>10941</v>
      </c>
      <c r="D7" s="24"/>
      <c r="E7" s="24">
        <v>1572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'6.24'!B8+E8</f>
        <v>118245</v>
      </c>
      <c r="C8" s="29">
        <f>C9</f>
        <v>26878</v>
      </c>
      <c r="D8" s="25"/>
      <c r="E8" s="25">
        <v>5044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'6.24'!B9+E9</f>
        <v>26878</v>
      </c>
      <c r="C9" s="29">
        <f>B9</f>
        <v>26878</v>
      </c>
      <c r="D9" s="31"/>
      <c r="E9" s="24">
        <v>1423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'6.24'!B10+E10</f>
        <v>46362</v>
      </c>
      <c r="C10" s="29">
        <v>6000</v>
      </c>
      <c r="D10" s="32"/>
      <c r="E10" s="32">
        <v>2847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'6.24'!B11+E11</f>
        <v>4730</v>
      </c>
      <c r="C11" s="33"/>
      <c r="D11" s="32"/>
      <c r="E11" s="32">
        <v>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68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69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204382</v>
      </c>
      <c r="C6" s="22">
        <f t="shared" si="0"/>
        <v>46384</v>
      </c>
      <c r="D6" s="22">
        <f t="shared" si="0"/>
        <v>0</v>
      </c>
      <c r="E6" s="22">
        <f t="shared" si="0"/>
        <v>6876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'6.25'!B7+E7</f>
        <v>29744</v>
      </c>
      <c r="C7" s="29">
        <v>12121</v>
      </c>
      <c r="D7" s="24"/>
      <c r="E7" s="24">
        <v>1575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'6.25'!B8+E8</f>
        <v>119630</v>
      </c>
      <c r="C8" s="29">
        <f>C9</f>
        <v>28263</v>
      </c>
      <c r="D8" s="25"/>
      <c r="E8" s="25">
        <v>1385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'6.25'!B9+E9</f>
        <v>28263</v>
      </c>
      <c r="C9" s="29">
        <f>B9</f>
        <v>28263</v>
      </c>
      <c r="D9" s="31"/>
      <c r="E9" s="24">
        <v>1385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'6.25'!B10+E10</f>
        <v>49778</v>
      </c>
      <c r="C10" s="29">
        <v>6000</v>
      </c>
      <c r="D10" s="32"/>
      <c r="E10" s="32">
        <v>3416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'6.25'!B11+E11</f>
        <v>5230</v>
      </c>
      <c r="C11" s="33"/>
      <c r="D11" s="32"/>
      <c r="E11" s="32">
        <v>500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70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71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52"/>
      <c r="P4" s="52"/>
      <c r="Q4" s="52"/>
      <c r="R4" s="52"/>
      <c r="S4" s="52"/>
      <c r="T4" s="52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53" t="s">
        <v>12</v>
      </c>
      <c r="P5" s="54"/>
      <c r="Q5" s="54"/>
      <c r="R5" s="54"/>
      <c r="S5" s="54"/>
      <c r="T5" s="61"/>
    </row>
    <row r="6" ht="16.5" spans="1:20">
      <c r="A6" s="21" t="s">
        <v>13</v>
      </c>
      <c r="B6" s="22">
        <f t="shared" ref="B6:L6" si="0">B7+B8+B10+B11</f>
        <v>226567</v>
      </c>
      <c r="C6" s="22">
        <f t="shared" si="0"/>
        <v>48644</v>
      </c>
      <c r="D6" s="22">
        <f t="shared" si="0"/>
        <v>0</v>
      </c>
      <c r="E6" s="22">
        <f t="shared" si="0"/>
        <v>22185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5"/>
      <c r="P6" s="56"/>
      <c r="Q6" s="56"/>
      <c r="R6" s="56"/>
      <c r="S6" s="56"/>
      <c r="T6" s="62"/>
    </row>
    <row r="7" spans="1:20">
      <c r="A7" s="21" t="s">
        <v>14</v>
      </c>
      <c r="B7" s="24">
        <f>'6.26'!B7+E7</f>
        <v>31486</v>
      </c>
      <c r="C7" s="25">
        <v>13253</v>
      </c>
      <c r="D7" s="24"/>
      <c r="E7" s="24">
        <v>1742</v>
      </c>
      <c r="F7" s="26"/>
      <c r="G7" s="27"/>
      <c r="H7" s="28"/>
      <c r="I7" s="28"/>
      <c r="J7" s="42"/>
      <c r="K7" s="43"/>
      <c r="L7" s="44"/>
      <c r="O7" s="57" t="s">
        <v>15</v>
      </c>
      <c r="P7" s="58"/>
      <c r="Q7" s="58" t="s">
        <v>16</v>
      </c>
      <c r="R7" s="58"/>
      <c r="S7" s="58" t="s">
        <v>17</v>
      </c>
      <c r="T7" s="63"/>
    </row>
    <row r="8" spans="1:20">
      <c r="A8" s="21" t="s">
        <v>18</v>
      </c>
      <c r="B8" s="24">
        <f>'6.26'!B8+E8</f>
        <v>136832</v>
      </c>
      <c r="C8" s="29">
        <f>C9</f>
        <v>29391</v>
      </c>
      <c r="D8" s="25"/>
      <c r="E8" s="25">
        <v>17202</v>
      </c>
      <c r="F8" s="26"/>
      <c r="G8" s="27"/>
      <c r="H8" s="28"/>
      <c r="I8" s="45"/>
      <c r="J8" s="23">
        <v>65</v>
      </c>
      <c r="K8" s="43"/>
      <c r="L8" s="23"/>
      <c r="O8" s="59"/>
      <c r="P8" s="60"/>
      <c r="Q8" s="60"/>
      <c r="R8" s="60"/>
      <c r="S8" s="60"/>
      <c r="T8" s="64"/>
    </row>
    <row r="9" spans="1:20">
      <c r="A9" s="30" t="s">
        <v>56</v>
      </c>
      <c r="B9" s="24">
        <f>'6.26'!B9+E9</f>
        <v>29391</v>
      </c>
      <c r="C9" s="29">
        <f>B9</f>
        <v>29391</v>
      </c>
      <c r="D9" s="31"/>
      <c r="E9" s="24">
        <v>1128</v>
      </c>
      <c r="F9" s="26"/>
      <c r="G9" s="27"/>
      <c r="H9" s="28"/>
      <c r="I9" s="45"/>
      <c r="J9" s="46"/>
      <c r="K9" s="43"/>
      <c r="L9" s="47"/>
      <c r="O9" s="59" t="s">
        <v>20</v>
      </c>
      <c r="P9" s="60" t="s">
        <v>21</v>
      </c>
      <c r="Q9" s="60" t="s">
        <v>20</v>
      </c>
      <c r="R9" s="60" t="s">
        <v>21</v>
      </c>
      <c r="S9" s="60" t="s">
        <v>20</v>
      </c>
      <c r="T9" s="64" t="s">
        <v>21</v>
      </c>
    </row>
    <row r="10" ht="16.5" spans="1:20">
      <c r="A10" s="21" t="s">
        <v>19</v>
      </c>
      <c r="B10" s="24">
        <f>'6.26'!B10+E10</f>
        <v>52509</v>
      </c>
      <c r="C10" s="29">
        <v>6000</v>
      </c>
      <c r="D10" s="32"/>
      <c r="E10" s="32">
        <v>2731</v>
      </c>
      <c r="F10" s="26"/>
      <c r="G10" s="27"/>
      <c r="H10" s="28"/>
      <c r="I10" s="45"/>
      <c r="J10" s="42"/>
      <c r="K10" s="43"/>
      <c r="L10" s="44"/>
      <c r="O10" s="55" t="s">
        <v>49</v>
      </c>
      <c r="P10" s="55"/>
      <c r="Q10" s="56"/>
      <c r="R10" s="56"/>
      <c r="S10" s="56">
        <v>260</v>
      </c>
      <c r="T10" s="62">
        <v>300</v>
      </c>
    </row>
    <row r="11" spans="1:12">
      <c r="A11" s="21" t="s">
        <v>22</v>
      </c>
      <c r="B11" s="24">
        <f>'6.26'!B11+E11</f>
        <v>5740</v>
      </c>
      <c r="C11" s="33"/>
      <c r="D11" s="32"/>
      <c r="E11" s="32">
        <v>510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72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ht="22.5" spans="1:13">
      <c r="A15" s="50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20" sqref="H20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spans="1:12">
      <c r="A1" s="1" t="s">
        <v>1</v>
      </c>
      <c r="B1" s="1"/>
      <c r="C1" s="1"/>
      <c r="D1" s="2" t="s">
        <v>73</v>
      </c>
      <c r="E1" s="2"/>
      <c r="F1" s="2"/>
      <c r="G1" s="2"/>
      <c r="H1" s="2"/>
      <c r="I1" s="38"/>
      <c r="J1" s="38"/>
      <c r="K1" s="39" t="s">
        <v>3</v>
      </c>
      <c r="L1" s="39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40"/>
      <c r="J2" s="41" t="s">
        <v>6</v>
      </c>
      <c r="K2" s="40"/>
      <c r="L2" s="40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B7+B8+B10+B11</f>
        <v>242037</v>
      </c>
      <c r="C6" s="22">
        <f t="shared" si="0"/>
        <v>50926</v>
      </c>
      <c r="D6" s="22">
        <f t="shared" si="0"/>
        <v>0</v>
      </c>
      <c r="E6" s="22">
        <f t="shared" si="0"/>
        <v>15470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'6.27'!B7+E7</f>
        <v>33223</v>
      </c>
      <c r="C7" s="25">
        <v>14272</v>
      </c>
      <c r="D7" s="24"/>
      <c r="E7" s="24">
        <v>1737</v>
      </c>
      <c r="F7" s="26"/>
      <c r="G7" s="27"/>
      <c r="H7" s="28"/>
      <c r="I7" s="28"/>
      <c r="J7" s="42"/>
      <c r="K7" s="43"/>
      <c r="L7" s="44"/>
    </row>
    <row r="8" spans="1:12">
      <c r="A8" s="21" t="s">
        <v>18</v>
      </c>
      <c r="B8" s="24">
        <f>'6.27'!B8+E8</f>
        <v>147047</v>
      </c>
      <c r="C8" s="29">
        <f>C9</f>
        <v>30654</v>
      </c>
      <c r="D8" s="25"/>
      <c r="E8" s="25">
        <v>10215</v>
      </c>
      <c r="F8" s="26"/>
      <c r="G8" s="27"/>
      <c r="H8" s="28"/>
      <c r="I8" s="45"/>
      <c r="J8" s="23">
        <v>65</v>
      </c>
      <c r="K8" s="43"/>
      <c r="L8" s="23"/>
    </row>
    <row r="9" spans="1:12">
      <c r="A9" s="30" t="s">
        <v>56</v>
      </c>
      <c r="B9" s="24">
        <f>'6.27'!B9+E9</f>
        <v>30654</v>
      </c>
      <c r="C9" s="29">
        <f>B9</f>
        <v>30654</v>
      </c>
      <c r="D9" s="31"/>
      <c r="E9" s="24">
        <v>1263</v>
      </c>
      <c r="F9" s="26"/>
      <c r="G9" s="27"/>
      <c r="H9" s="28"/>
      <c r="I9" s="45"/>
      <c r="J9" s="46"/>
      <c r="K9" s="43"/>
      <c r="L9" s="47"/>
    </row>
    <row r="10" spans="1:12">
      <c r="A10" s="21" t="s">
        <v>19</v>
      </c>
      <c r="B10" s="24">
        <f>'6.27'!B10+E10</f>
        <v>55537</v>
      </c>
      <c r="C10" s="29">
        <v>6000</v>
      </c>
      <c r="D10" s="32"/>
      <c r="E10" s="32">
        <v>3028</v>
      </c>
      <c r="F10" s="26"/>
      <c r="G10" s="27"/>
      <c r="H10" s="28"/>
      <c r="I10" s="45"/>
      <c r="J10" s="42"/>
      <c r="K10" s="43"/>
      <c r="L10" s="44"/>
    </row>
    <row r="11" spans="1:12">
      <c r="A11" s="21" t="s">
        <v>22</v>
      </c>
      <c r="B11" s="24">
        <f>'6.27'!B11+E11</f>
        <v>6230</v>
      </c>
      <c r="C11" s="33"/>
      <c r="D11" s="32"/>
      <c r="E11" s="32">
        <v>490</v>
      </c>
      <c r="F11" s="34"/>
      <c r="G11" s="35"/>
      <c r="H11" s="36"/>
      <c r="I11" s="48"/>
      <c r="J11" s="49"/>
      <c r="K11" s="36"/>
      <c r="L11" s="48"/>
    </row>
    <row r="12" spans="1:1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A13" s="37" t="s">
        <v>74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</sheetData>
  <mergeCells count="17">
    <mergeCell ref="D1:H1"/>
    <mergeCell ref="K1:L1"/>
    <mergeCell ref="B2:E2"/>
    <mergeCell ref="F2:I2"/>
    <mergeCell ref="J2:L2"/>
    <mergeCell ref="A12:L12"/>
    <mergeCell ref="A13:L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ahlsj</Company>
  <Application>Kingsoft Office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2024.5.26</vt:lpstr>
      <vt:lpstr>5.27</vt:lpstr>
      <vt:lpstr>5.28</vt:lpstr>
      <vt:lpstr>5.29</vt:lpstr>
      <vt:lpstr>5.30</vt:lpstr>
      <vt:lpstr>5.31</vt:lpstr>
      <vt:lpstr>6.1</vt:lpstr>
      <vt:lpstr>6.2</vt:lpstr>
      <vt:lpstr>6.3</vt:lpstr>
      <vt:lpstr>6.4</vt:lpstr>
      <vt:lpstr>6.5</vt:lpstr>
      <vt:lpstr>6.7</vt:lpstr>
      <vt:lpstr>6.11</vt:lpstr>
      <vt:lpstr>6.12</vt:lpstr>
      <vt:lpstr>6.13</vt:lpstr>
      <vt:lpstr>6.14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寒月</cp:lastModifiedBy>
  <dcterms:created xsi:type="dcterms:W3CDTF">2005-06-28T04:01:00Z</dcterms:created>
  <dcterms:modified xsi:type="dcterms:W3CDTF">2024-08-08T03:02:38Z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DA35669056AC450BA29358A87965CB36_13</vt:lpwstr>
  </property>
</Properties>
</file>